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202300"/>
  <mc:AlternateContent xmlns:mc="http://schemas.openxmlformats.org/markup-compatibility/2006">
    <mc:Choice Requires="x15">
      <x15ac:absPath xmlns:x15ac="http://schemas.microsoft.com/office/spreadsheetml/2010/11/ac" url="/Volumes/Mac HD2/Dropbox/Working2024/2024_12/火山関係_202412/研究資料集_噴火推移DB/"/>
    </mc:Choice>
  </mc:AlternateContent>
  <xr:revisionPtr revIDLastSave="0" documentId="13_ncr:1_{5074DF9B-F7C1-2B44-8622-0E321AAE138B}" xr6:coauthVersionLast="47" xr6:coauthVersionMax="47" xr10:uidLastSave="{00000000-0000-0000-0000-000000000000}"/>
  <bookViews>
    <workbookView xWindow="10360" yWindow="1300" windowWidth="42600" windowHeight="28740" activeTab="1" xr2:uid="{2B65BB4D-DF04-D642-846E-F8F649B94FCC}"/>
  </bookViews>
  <sheets>
    <sheet name="各項目について" sheetId="13" r:id="rId1"/>
    <sheet name="フンガトンガ2022" sheetId="5" r:id="rId2"/>
    <sheet name="福徳岡ノ場2021" sheetId="3" r:id="rId3"/>
    <sheet name="アグン2017" sheetId="9" r:id="rId4"/>
    <sheet name="クラカタウ2018" sheetId="11" r:id="rId5"/>
    <sheet name="ラバウル1994" sheetId="12" r:id="rId6"/>
    <sheet name="アグン1963" sheetId="8" r:id="rId7"/>
    <sheet name="ベズイミアニ1955" sheetId="4" r:id="rId8"/>
    <sheet name="北海道駒ケ岳1929" sheetId="10" r:id="rId9"/>
    <sheet name="浅間山天明噴火1783" sheetId="2" r:id="rId10"/>
    <sheet name="ワイナプチナ1600" sheetId="6" r:id="rId11"/>
    <sheet name="ヴェスヴィウス西暦79" sheetId="7"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3" i="10" l="1"/>
  <c r="G152" i="10"/>
  <c r="J152" i="10" s="1"/>
  <c r="G151" i="10"/>
  <c r="J151" i="10" s="1"/>
  <c r="G150" i="10"/>
  <c r="J150" i="10" s="1"/>
  <c r="J149" i="10"/>
  <c r="J148" i="10"/>
  <c r="J147" i="10"/>
  <c r="G146" i="10"/>
  <c r="J146" i="10" s="1"/>
  <c r="G145" i="10"/>
  <c r="J145" i="10" s="1"/>
  <c r="G144" i="10"/>
  <c r="J144" i="10" s="1"/>
  <c r="G143" i="10"/>
  <c r="J143" i="10" s="1"/>
  <c r="G142" i="10"/>
  <c r="J142" i="10" s="1"/>
  <c r="J141" i="10"/>
  <c r="J140" i="10"/>
  <c r="J139" i="10"/>
  <c r="J138" i="10"/>
  <c r="J137" i="10"/>
  <c r="G136" i="10"/>
  <c r="J136" i="10" s="1"/>
  <c r="J135" i="10"/>
  <c r="J134" i="10"/>
  <c r="J133" i="10"/>
  <c r="G132" i="10"/>
  <c r="J132" i="10" s="1"/>
  <c r="J131" i="10"/>
  <c r="G130" i="10"/>
  <c r="J130" i="10" s="1"/>
  <c r="J129" i="10"/>
  <c r="J128" i="10"/>
  <c r="J127" i="10"/>
  <c r="J126" i="10"/>
  <c r="J125" i="10"/>
  <c r="G124" i="10"/>
  <c r="J124" i="10" s="1"/>
  <c r="G123" i="10"/>
  <c r="J123" i="10" s="1"/>
  <c r="J122" i="10"/>
  <c r="J121" i="10"/>
  <c r="J120" i="10"/>
  <c r="J119" i="10"/>
  <c r="J118" i="10"/>
  <c r="J117" i="10"/>
  <c r="J116" i="10"/>
  <c r="J115" i="10"/>
  <c r="J114" i="10"/>
  <c r="J113" i="10"/>
  <c r="J112" i="10"/>
  <c r="J111" i="10"/>
  <c r="J110" i="10"/>
  <c r="G109" i="10"/>
  <c r="J109" i="10" s="1"/>
  <c r="J108" i="10"/>
  <c r="G107" i="10"/>
  <c r="J107" i="10" s="1"/>
  <c r="J106" i="10"/>
  <c r="J105" i="10"/>
  <c r="J104" i="10"/>
  <c r="J103" i="10"/>
  <c r="J102" i="10"/>
  <c r="J101" i="10"/>
  <c r="G100" i="10"/>
  <c r="J100" i="10" s="1"/>
  <c r="J99" i="10"/>
  <c r="J98" i="10"/>
  <c r="J97" i="10"/>
  <c r="J96" i="10"/>
  <c r="J95" i="10"/>
  <c r="G89" i="10"/>
  <c r="G80" i="10"/>
  <c r="G68" i="10"/>
  <c r="G49" i="10"/>
  <c r="G47" i="10"/>
  <c r="G46" i="10"/>
  <c r="G38" i="10"/>
  <c r="J31" i="10"/>
  <c r="J30" i="10"/>
  <c r="J29" i="10"/>
  <c r="J28" i="10"/>
  <c r="J27" i="10"/>
  <c r="J26" i="10"/>
  <c r="J25" i="10"/>
  <c r="J24" i="10"/>
  <c r="J23" i="10"/>
  <c r="J22" i="10"/>
  <c r="J21" i="10"/>
  <c r="J20" i="10"/>
  <c r="J19" i="10"/>
  <c r="J18" i="10"/>
  <c r="J17" i="10"/>
  <c r="J16" i="10"/>
  <c r="J15" i="10"/>
  <c r="J14" i="10"/>
  <c r="J13" i="10"/>
  <c r="J12" i="10"/>
  <c r="J11" i="10"/>
  <c r="G10" i="10"/>
  <c r="J10" i="10" s="1"/>
  <c r="J9" i="10"/>
  <c r="J8" i="10"/>
  <c r="J7" i="10"/>
  <c r="J6" i="10"/>
  <c r="J5" i="10"/>
  <c r="G4" i="10"/>
  <c r="J4" i="10" s="1"/>
  <c r="J3" i="10"/>
  <c r="J2" i="10"/>
  <c r="J129" i="9"/>
  <c r="J128" i="9"/>
  <c r="G127" i="9"/>
  <c r="J127" i="9" s="1"/>
  <c r="J126" i="9"/>
  <c r="J125" i="9"/>
  <c r="G124" i="9"/>
  <c r="J124" i="9" s="1"/>
  <c r="J123" i="9"/>
  <c r="J122" i="9"/>
  <c r="J121" i="9"/>
  <c r="J120" i="9"/>
  <c r="J119" i="9"/>
  <c r="J118" i="9"/>
  <c r="J117" i="9"/>
  <c r="J116" i="9"/>
  <c r="J115" i="9"/>
  <c r="J114" i="9"/>
  <c r="J113" i="9"/>
  <c r="J112" i="9"/>
  <c r="J111" i="9"/>
  <c r="J110" i="9"/>
  <c r="J109" i="9"/>
  <c r="J108" i="9"/>
  <c r="J107" i="9"/>
  <c r="J106" i="9"/>
  <c r="J105" i="9"/>
  <c r="J104" i="9"/>
  <c r="J103" i="9"/>
  <c r="J102" i="9"/>
  <c r="J101" i="9"/>
  <c r="G100" i="9"/>
  <c r="J100" i="9" s="1"/>
  <c r="J99" i="9"/>
  <c r="G98" i="9"/>
  <c r="J98" i="9" s="1"/>
  <c r="G97" i="9"/>
  <c r="J97" i="9" s="1"/>
  <c r="J96" i="9"/>
  <c r="J95" i="9"/>
  <c r="G94" i="9"/>
  <c r="J94" i="9" s="1"/>
  <c r="J93" i="9"/>
  <c r="G92" i="9"/>
  <c r="J92" i="9" s="1"/>
  <c r="J91" i="9"/>
  <c r="J90" i="9"/>
  <c r="J89" i="9"/>
  <c r="J88" i="9"/>
  <c r="G87" i="9"/>
  <c r="J87" i="9" s="1"/>
  <c r="G86" i="9"/>
  <c r="J86" i="9" s="1"/>
  <c r="G85" i="9"/>
  <c r="J85" i="9" s="1"/>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G34" i="9"/>
  <c r="J34" i="9" s="1"/>
  <c r="J33" i="9"/>
  <c r="J32" i="9"/>
  <c r="G31" i="9"/>
  <c r="J31" i="9" s="1"/>
  <c r="J30" i="9"/>
  <c r="J29" i="9"/>
  <c r="J28" i="9"/>
  <c r="J27" i="9"/>
  <c r="J26" i="9"/>
  <c r="J25" i="9"/>
  <c r="J24" i="9"/>
  <c r="J23" i="9"/>
  <c r="J22" i="9"/>
  <c r="J21" i="9"/>
  <c r="J20" i="9"/>
  <c r="J19" i="9"/>
  <c r="J18" i="9"/>
  <c r="J17" i="9"/>
  <c r="J16" i="9"/>
  <c r="G15" i="9"/>
  <c r="J15" i="9" s="1"/>
  <c r="G14" i="9"/>
  <c r="J14" i="9" s="1"/>
  <c r="J13" i="9"/>
  <c r="J12" i="9"/>
  <c r="J11" i="9"/>
  <c r="J10" i="9"/>
  <c r="J9" i="9"/>
  <c r="J8" i="9"/>
  <c r="J7" i="9"/>
  <c r="J6" i="9"/>
  <c r="J5" i="9"/>
  <c r="J4" i="9"/>
  <c r="J3" i="9"/>
  <c r="J2" i="9"/>
  <c r="J131" i="8"/>
  <c r="J130" i="8"/>
  <c r="G129" i="8"/>
  <c r="J129" i="8" s="1"/>
  <c r="J128" i="8"/>
  <c r="J127" i="8"/>
  <c r="G126" i="8"/>
  <c r="J126" i="8" s="1"/>
  <c r="J125" i="8"/>
  <c r="J124" i="8"/>
  <c r="J123" i="8"/>
  <c r="J122" i="8"/>
  <c r="J121" i="8"/>
  <c r="J120" i="8"/>
  <c r="J119" i="8"/>
  <c r="J118" i="8"/>
  <c r="J117" i="8"/>
  <c r="J116" i="8"/>
  <c r="J115" i="8"/>
  <c r="J114" i="8"/>
  <c r="J113" i="8"/>
  <c r="J112" i="8"/>
  <c r="J111" i="8"/>
  <c r="J110" i="8"/>
  <c r="J109" i="8"/>
  <c r="J108" i="8"/>
  <c r="J107" i="8"/>
  <c r="J106" i="8"/>
  <c r="J105" i="8"/>
  <c r="J104" i="8"/>
  <c r="J103" i="8"/>
  <c r="G102" i="8"/>
  <c r="J102" i="8" s="1"/>
  <c r="J101" i="8"/>
  <c r="G100" i="8"/>
  <c r="J100" i="8" s="1"/>
  <c r="G99" i="8"/>
  <c r="J99" i="8" s="1"/>
  <c r="J98" i="8"/>
  <c r="J97" i="8"/>
  <c r="G96" i="8"/>
  <c r="J96" i="8" s="1"/>
  <c r="J95" i="8"/>
  <c r="G94" i="8"/>
  <c r="J94" i="8" s="1"/>
  <c r="J93" i="8"/>
  <c r="J92" i="8"/>
  <c r="J91" i="8"/>
  <c r="J90" i="8"/>
  <c r="G89" i="8"/>
  <c r="J89" i="8" s="1"/>
  <c r="G88" i="8"/>
  <c r="J88" i="8" s="1"/>
  <c r="G87" i="8"/>
  <c r="J87" i="8" s="1"/>
  <c r="J86" i="8"/>
  <c r="J85" i="8"/>
  <c r="J84" i="8"/>
  <c r="J83" i="8"/>
  <c r="J82" i="8"/>
  <c r="J81" i="8"/>
  <c r="J80" i="8"/>
  <c r="J79" i="8"/>
  <c r="J78" i="8"/>
  <c r="J77" i="8"/>
  <c r="J76" i="8"/>
  <c r="J75" i="8"/>
  <c r="J74" i="8"/>
  <c r="J73" i="8"/>
  <c r="J72" i="8"/>
  <c r="J71" i="8"/>
  <c r="J70" i="8"/>
  <c r="J69" i="8"/>
  <c r="J68" i="8"/>
  <c r="J67" i="8"/>
  <c r="J66" i="8"/>
  <c r="J65" i="8"/>
  <c r="J64" i="8"/>
  <c r="J63" i="8"/>
  <c r="J62" i="8"/>
  <c r="J61" i="8"/>
  <c r="J60" i="8"/>
  <c r="J59" i="8"/>
  <c r="J58" i="8"/>
  <c r="J57" i="8"/>
  <c r="J56" i="8"/>
  <c r="J55" i="8"/>
  <c r="J54" i="8"/>
  <c r="J53" i="8"/>
  <c r="J52" i="8"/>
  <c r="J51" i="8"/>
  <c r="J50" i="8"/>
  <c r="J49" i="8"/>
  <c r="J48" i="8"/>
  <c r="J47" i="8"/>
  <c r="J46" i="8"/>
  <c r="J45" i="8"/>
  <c r="J44" i="8"/>
  <c r="J43" i="8"/>
  <c r="J42" i="8"/>
  <c r="J41" i="8"/>
  <c r="J40" i="8"/>
  <c r="J39" i="8"/>
  <c r="J38" i="8"/>
  <c r="J37" i="8"/>
  <c r="G36" i="8"/>
  <c r="J36" i="8" s="1"/>
  <c r="J35" i="8"/>
  <c r="J34" i="8"/>
  <c r="J33" i="8"/>
  <c r="G33" i="8"/>
  <c r="J32" i="8"/>
  <c r="J31" i="8"/>
  <c r="J30" i="8"/>
  <c r="J29" i="8"/>
  <c r="J28" i="8"/>
  <c r="J27" i="8"/>
  <c r="J26" i="8"/>
  <c r="J25" i="8"/>
  <c r="J24" i="8"/>
  <c r="J23" i="8"/>
  <c r="J22" i="8"/>
  <c r="J21" i="8"/>
  <c r="J20" i="8"/>
  <c r="J19" i="8"/>
  <c r="J18" i="8"/>
  <c r="G17" i="8"/>
  <c r="J17" i="8" s="1"/>
  <c r="G16" i="8"/>
  <c r="J16" i="8" s="1"/>
  <c r="J15" i="8"/>
  <c r="J14" i="8"/>
  <c r="J13" i="8"/>
  <c r="J12" i="8"/>
  <c r="J11" i="8"/>
  <c r="J10" i="8"/>
  <c r="J9" i="8"/>
  <c r="J8" i="8"/>
  <c r="J7" i="8"/>
  <c r="J6" i="8"/>
  <c r="J5" i="8"/>
  <c r="J4" i="8"/>
  <c r="J3" i="8"/>
  <c r="J2" i="8"/>
  <c r="J22" i="7"/>
  <c r="J21" i="7"/>
  <c r="J20" i="7"/>
  <c r="J19" i="7"/>
  <c r="J18" i="7"/>
  <c r="J17" i="7"/>
  <c r="J16" i="7"/>
  <c r="J15" i="7"/>
  <c r="J14" i="7"/>
  <c r="J13" i="7"/>
  <c r="J12" i="7"/>
  <c r="J11" i="7"/>
  <c r="J10" i="7"/>
  <c r="J9" i="7"/>
  <c r="J8" i="7"/>
  <c r="J7" i="7"/>
  <c r="J6" i="7"/>
  <c r="J5" i="7"/>
  <c r="J4" i="7"/>
  <c r="G3" i="7"/>
  <c r="J3" i="7" s="1"/>
  <c r="J26" i="6"/>
  <c r="J25" i="6"/>
  <c r="J24" i="6"/>
  <c r="J23" i="6"/>
  <c r="J22" i="6"/>
  <c r="J21" i="6"/>
  <c r="J20" i="6"/>
  <c r="J19" i="6"/>
  <c r="J18" i="6"/>
  <c r="J17" i="6"/>
  <c r="J16" i="6"/>
  <c r="J15" i="6"/>
  <c r="J14" i="6"/>
  <c r="J13" i="6"/>
  <c r="J12" i="6"/>
  <c r="J11" i="6"/>
  <c r="J10" i="6"/>
  <c r="J9" i="6"/>
  <c r="J8" i="6"/>
  <c r="J7" i="6"/>
  <c r="J6" i="6"/>
  <c r="J5" i="6"/>
  <c r="J4" i="6"/>
  <c r="J3" i="6"/>
  <c r="J2" i="6"/>
  <c r="G88" i="2"/>
</calcChain>
</file>

<file path=xl/sharedStrings.xml><?xml version="1.0" encoding="utf-8"?>
<sst xmlns="http://schemas.openxmlformats.org/spreadsheetml/2006/main" count="5509" uniqueCount="871">
  <si>
    <t>Asama_1783</t>
  </si>
  <si>
    <t>Local</t>
  </si>
  <si>
    <t>span</t>
  </si>
  <si>
    <t>噴火</t>
  </si>
  <si>
    <t>火砕物降下</t>
  </si>
  <si>
    <t>気象庁 有史以降の火山活動</t>
  </si>
  <si>
    <t>point</t>
  </si>
  <si>
    <t>5月、8月、9月</t>
  </si>
  <si>
    <t>噴石のため死者多数</t>
  </si>
  <si>
    <t>1m以上の積雪を融解。</t>
  </si>
  <si>
    <t>噴石で山麓焼ける</t>
  </si>
  <si>
    <t>火砕物降下、江戸に降砂</t>
  </si>
  <si>
    <t>噴火?</t>
  </si>
  <si>
    <t>火砕物降下。噴石のため登山者15名死亡。</t>
  </si>
  <si>
    <t>11月、12月、2月。火砕物降下。</t>
  </si>
  <si>
    <t>middle</t>
  </si>
  <si>
    <t>噴石</t>
  </si>
  <si>
    <t>9月または10月</t>
  </si>
  <si>
    <t>火砕物降下。夏から秋に数回。降灰で農作物被害</t>
  </si>
  <si>
    <t>数度にわたり噴火</t>
  </si>
  <si>
    <t>小噴火．一連の噴火活動の開始．鳴動が数地点で記録される．</t>
    <rPh sb="4" eb="6">
      <t>イチレン</t>
    </rPh>
    <rPh sb="7" eb="11">
      <t>フンカカツドウ</t>
    </rPh>
    <rPh sb="12" eb="14">
      <t>カイシ</t>
    </rPh>
    <rPh sb="15" eb="17">
      <t>メイドウ</t>
    </rPh>
    <rPh sb="18" eb="21">
      <t>スウチテン</t>
    </rPh>
    <rPh sb="22" eb="24">
      <t>キロク</t>
    </rPh>
    <phoneticPr fontId="1"/>
  </si>
  <si>
    <t>静穏状態</t>
  </si>
  <si>
    <t>Asama_1783</t>
    <phoneticPr fontId="1"/>
  </si>
  <si>
    <t>Local</t>
    <phoneticPr fontId="1"/>
  </si>
  <si>
    <t>span</t>
    <phoneticPr fontId="1"/>
  </si>
  <si>
    <t>噴火</t>
    <rPh sb="0" eb="2">
      <t>フンカ</t>
    </rPh>
    <phoneticPr fontId="1"/>
  </si>
  <si>
    <t>山鳴</t>
    <rPh sb="0" eb="2">
      <t>ヤマナ</t>
    </rPh>
    <phoneticPr fontId="1"/>
  </si>
  <si>
    <t>田村・早川 (1995)</t>
    <phoneticPr fontId="1"/>
  </si>
  <si>
    <t>規模の大きなブルカノ式噴火．音響と地響きを伴う鳴動が数地点で記録される．垂直な黒色の噴煙が目撃される．東南東．南東方向に降灰．</t>
    <rPh sb="14" eb="16">
      <t>オンキョウ</t>
    </rPh>
    <rPh sb="17" eb="19">
      <t>ジヒビ</t>
    </rPh>
    <rPh sb="21" eb="22">
      <t>トモナ</t>
    </rPh>
    <rPh sb="23" eb="25">
      <t>メイドウ</t>
    </rPh>
    <rPh sb="26" eb="29">
      <t>スウチテン</t>
    </rPh>
    <rPh sb="30" eb="32">
      <t>キロク</t>
    </rPh>
    <rPh sb="36" eb="38">
      <t>スイチョク</t>
    </rPh>
    <rPh sb="39" eb="41">
      <t>コクショク</t>
    </rPh>
    <rPh sb="42" eb="44">
      <t>フンエン</t>
    </rPh>
    <rPh sb="45" eb="47">
      <t>モクゲキ</t>
    </rPh>
    <rPh sb="51" eb="54">
      <t>トウナントウ</t>
    </rPh>
    <rPh sb="55" eb="57">
      <t>ナントウ</t>
    </rPh>
    <rPh sb="57" eb="59">
      <t>ホウコウ</t>
    </rPh>
    <rPh sb="60" eb="62">
      <t>コウハイ</t>
    </rPh>
    <phoneticPr fontId="1"/>
  </si>
  <si>
    <t>鳴動，東～東南東方向に降灰．</t>
    <rPh sb="0" eb="2">
      <t>メイドウ</t>
    </rPh>
    <rPh sb="3" eb="4">
      <t>ヒガシ</t>
    </rPh>
    <rPh sb="5" eb="8">
      <t>トウナントウ</t>
    </rPh>
    <rPh sb="8" eb="10">
      <t>ホウコウ</t>
    </rPh>
    <rPh sb="11" eb="13">
      <t>コウハイ</t>
    </rPh>
    <phoneticPr fontId="1"/>
  </si>
  <si>
    <t>鳴動，降灰．</t>
    <rPh sb="0" eb="2">
      <t>メイドウ</t>
    </rPh>
    <rPh sb="3" eb="5">
      <t>コウハイ</t>
    </rPh>
    <phoneticPr fontId="1"/>
  </si>
  <si>
    <t>サブプリニー式噴火．鳴動が記録され，火口から南西に13 km地点で火山雷が目撃される．北～北北西方向に降灰．</t>
    <rPh sb="10" eb="12">
      <t>メイドウ</t>
    </rPh>
    <rPh sb="13" eb="15">
      <t>キロク</t>
    </rPh>
    <rPh sb="18" eb="20">
      <t>カコウ</t>
    </rPh>
    <rPh sb="22" eb="24">
      <t>ナンセイ</t>
    </rPh>
    <rPh sb="30" eb="32">
      <t>チテン</t>
    </rPh>
    <rPh sb="33" eb="35">
      <t>カザン</t>
    </rPh>
    <rPh sb="35" eb="36">
      <t>カミナリ</t>
    </rPh>
    <rPh sb="37" eb="39">
      <t>モクゲキ</t>
    </rPh>
    <rPh sb="43" eb="44">
      <t>キタ</t>
    </rPh>
    <rPh sb="45" eb="48">
      <t>ホクホクセイ</t>
    </rPh>
    <rPh sb="48" eb="50">
      <t>ホウコウ</t>
    </rPh>
    <rPh sb="51" eb="53">
      <t>コウハイ</t>
    </rPh>
    <phoneticPr fontId="1"/>
  </si>
  <si>
    <t>小規模で断続的な噴火．鳴動と降灰が記録される．</t>
    <rPh sb="0" eb="3">
      <t>ショウキボ</t>
    </rPh>
    <rPh sb="11" eb="13">
      <t>メイドウ</t>
    </rPh>
    <rPh sb="14" eb="16">
      <t>コウハイ</t>
    </rPh>
    <rPh sb="17" eb="19">
      <t>キロク</t>
    </rPh>
    <phoneticPr fontId="1"/>
  </si>
  <si>
    <t>鳴動</t>
    <rPh sb="0" eb="2">
      <t>メイドウ</t>
    </rPh>
    <phoneticPr fontId="1"/>
  </si>
  <si>
    <t>断続的なサブプリニー式噴火．厚い噴煙が当方へたなびき，北東方向で降灰．北東地区に火砕流落下．</t>
    <rPh sb="14" eb="15">
      <t>アツ</t>
    </rPh>
    <rPh sb="16" eb="18">
      <t>フンエン</t>
    </rPh>
    <rPh sb="19" eb="21">
      <t>トウホウ</t>
    </rPh>
    <rPh sb="27" eb="31">
      <t>ホクトウホウコウ</t>
    </rPh>
    <rPh sb="32" eb="34">
      <t>コウハイ</t>
    </rPh>
    <rPh sb="35" eb="37">
      <t>ホクトウ</t>
    </rPh>
    <rPh sb="37" eb="39">
      <t>チク</t>
    </rPh>
    <rPh sb="40" eb="43">
      <t>カサイリュウ</t>
    </rPh>
    <rPh sb="43" eb="45">
      <t>ラッカ</t>
    </rPh>
    <phoneticPr fontId="1"/>
  </si>
  <si>
    <t>北東方向での降灰は夜まで続く．北東へ176 km地点でも降灰が記録される．南西300 km以遠でも鳴動が記録される．</t>
    <rPh sb="0" eb="4">
      <t>ホクトウホウコウ</t>
    </rPh>
    <rPh sb="6" eb="8">
      <t>コウハイ</t>
    </rPh>
    <rPh sb="9" eb="10">
      <t>ヨル</t>
    </rPh>
    <rPh sb="12" eb="13">
      <t>ツヅ</t>
    </rPh>
    <rPh sb="15" eb="17">
      <t>ホクトウ</t>
    </rPh>
    <rPh sb="24" eb="26">
      <t>チテン</t>
    </rPh>
    <rPh sb="28" eb="30">
      <t>コウハイ</t>
    </rPh>
    <rPh sb="31" eb="33">
      <t>キロク</t>
    </rPh>
    <rPh sb="37" eb="39">
      <t>ナンセイ</t>
    </rPh>
    <rPh sb="45" eb="47">
      <t>イエン</t>
    </rPh>
    <rPh sb="49" eb="51">
      <t>メイドウ</t>
    </rPh>
    <rPh sb="52" eb="54">
      <t>キロク</t>
    </rPh>
    <phoneticPr fontId="1"/>
  </si>
  <si>
    <t>浅間山から200 km以遠を含む広範囲かつ多数の地点で鳴動が感じられる．北東，東南東で降灰．</t>
    <rPh sb="0" eb="3">
      <t>アサマヤマ</t>
    </rPh>
    <rPh sb="11" eb="13">
      <t>イエン</t>
    </rPh>
    <rPh sb="14" eb="15">
      <t>フク</t>
    </rPh>
    <rPh sb="16" eb="19">
      <t>コウハンイ</t>
    </rPh>
    <rPh sb="21" eb="23">
      <t>タスウ</t>
    </rPh>
    <rPh sb="24" eb="26">
      <t>チテン</t>
    </rPh>
    <rPh sb="27" eb="29">
      <t>メイドウ</t>
    </rPh>
    <rPh sb="30" eb="31">
      <t>カン</t>
    </rPh>
    <rPh sb="36" eb="38">
      <t>ホクトウ</t>
    </rPh>
    <rPh sb="39" eb="42">
      <t>トウナントウ</t>
    </rPh>
    <rPh sb="43" eb="45">
      <t>コウハイ</t>
    </rPh>
    <phoneticPr fontId="1"/>
  </si>
  <si>
    <t>約5時間の噴火の間に噴火の強度パルスがいくつか認められる．16時頃噴火が激しくなり，19時頃に止む．降灰は浅間山の北東440 km(東北地方陸中)まで記録される．</t>
    <rPh sb="0" eb="1">
      <t>ヤク</t>
    </rPh>
    <rPh sb="2" eb="4">
      <t>ジカン</t>
    </rPh>
    <rPh sb="5" eb="7">
      <t>フンカ</t>
    </rPh>
    <rPh sb="8" eb="9">
      <t>アイダ</t>
    </rPh>
    <rPh sb="10" eb="12">
      <t>フンカ</t>
    </rPh>
    <rPh sb="13" eb="15">
      <t>キョウド</t>
    </rPh>
    <rPh sb="23" eb="24">
      <t>ミト</t>
    </rPh>
    <rPh sb="31" eb="32">
      <t>ジ</t>
    </rPh>
    <rPh sb="32" eb="33">
      <t>ゴロ</t>
    </rPh>
    <rPh sb="33" eb="35">
      <t>フンカ</t>
    </rPh>
    <rPh sb="36" eb="37">
      <t>ハゲ</t>
    </rPh>
    <rPh sb="44" eb="45">
      <t>ジ</t>
    </rPh>
    <rPh sb="45" eb="46">
      <t>ゴロ</t>
    </rPh>
    <rPh sb="47" eb="48">
      <t>ヤ</t>
    </rPh>
    <rPh sb="50" eb="52">
      <t>コウハイ</t>
    </rPh>
    <rPh sb="53" eb="56">
      <t>アサマヤマ</t>
    </rPh>
    <rPh sb="57" eb="59">
      <t>ホクトウ</t>
    </rPh>
    <rPh sb="66" eb="70">
      <t>トウホクチホウ</t>
    </rPh>
    <rPh sb="70" eb="72">
      <t>リクチュウ</t>
    </rPh>
    <rPh sb="75" eb="77">
      <t>キロク</t>
    </rPh>
    <phoneticPr fontId="1"/>
  </si>
  <si>
    <t>14時頃噴火が激しくなる．日暮れ頃に止む．東，東南東方向で降灰．</t>
    <rPh sb="2" eb="3">
      <t>ジ</t>
    </rPh>
    <rPh sb="3" eb="4">
      <t>ゴロ</t>
    </rPh>
    <rPh sb="4" eb="6">
      <t>フンカ</t>
    </rPh>
    <rPh sb="7" eb="8">
      <t>ハゲ</t>
    </rPh>
    <rPh sb="13" eb="15">
      <t>ヒグ</t>
    </rPh>
    <rPh sb="16" eb="17">
      <t>ゴロ</t>
    </rPh>
    <rPh sb="18" eb="19">
      <t>ヤ</t>
    </rPh>
    <rPh sb="21" eb="22">
      <t>ヒガシ</t>
    </rPh>
    <rPh sb="23" eb="26">
      <t>トウナントウ</t>
    </rPh>
    <rPh sb="26" eb="28">
      <t>ホウコウ</t>
    </rPh>
    <rPh sb="29" eb="31">
      <t>コウハイ</t>
    </rPh>
    <phoneticPr fontId="1"/>
  </si>
  <si>
    <t>北，東方向で降灰．31日2時から大鳴動，4時に止む．</t>
    <rPh sb="0" eb="1">
      <t>キタ</t>
    </rPh>
    <rPh sb="2" eb="3">
      <t>ヒガシ</t>
    </rPh>
    <rPh sb="3" eb="5">
      <t>ホウコウ</t>
    </rPh>
    <rPh sb="6" eb="8">
      <t>コウハイ</t>
    </rPh>
    <rPh sb="11" eb="12">
      <t>ニチ</t>
    </rPh>
    <rPh sb="13" eb="14">
      <t>ジ</t>
    </rPh>
    <rPh sb="16" eb="17">
      <t>ダイ</t>
    </rPh>
    <rPh sb="17" eb="19">
      <t>メイドウ</t>
    </rPh>
    <rPh sb="21" eb="22">
      <t>ジ</t>
    </rPh>
    <rPh sb="23" eb="24">
      <t>ヤ</t>
    </rPh>
    <phoneticPr fontId="1"/>
  </si>
  <si>
    <t>弱い噴火が継続．北東と南東で降灰．</t>
    <rPh sb="0" eb="1">
      <t>ヨワ</t>
    </rPh>
    <rPh sb="2" eb="4">
      <t>フンカ</t>
    </rPh>
    <rPh sb="5" eb="7">
      <t>ケイゾク</t>
    </rPh>
    <rPh sb="8" eb="10">
      <t>ホクトウ</t>
    </rPh>
    <rPh sb="11" eb="13">
      <t>ナントウ</t>
    </rPh>
    <rPh sb="14" eb="16">
      <t>コウハイ</t>
    </rPh>
    <phoneticPr fontId="1"/>
  </si>
  <si>
    <t>噴火が継続．徐々に強まる．</t>
    <rPh sb="3" eb="5">
      <t>ケイゾク</t>
    </rPh>
    <rPh sb="6" eb="8">
      <t>ジョジョ</t>
    </rPh>
    <rPh sb="9" eb="10">
      <t>ツヨ</t>
    </rPh>
    <phoneticPr fontId="1"/>
  </si>
  <si>
    <t>噴火が激化．噴火の強度の盛衰のサイクルが2回あった．ほぼ夜通し東南東方向に激しい降灰，江戸にも降灰があった．名古屋を含む多くの地点で鳴動が感じられる．</t>
    <rPh sb="6" eb="8">
      <t>フンカ</t>
    </rPh>
    <rPh sb="9" eb="11">
      <t>キョウド</t>
    </rPh>
    <rPh sb="12" eb="14">
      <t>セイスイ</t>
    </rPh>
    <rPh sb="21" eb="22">
      <t>カイ</t>
    </rPh>
    <rPh sb="28" eb="30">
      <t>ヨドオ</t>
    </rPh>
    <rPh sb="31" eb="34">
      <t>トウナントウ</t>
    </rPh>
    <rPh sb="34" eb="36">
      <t>ホウコウ</t>
    </rPh>
    <rPh sb="37" eb="38">
      <t>ハゲ</t>
    </rPh>
    <rPh sb="40" eb="42">
      <t>コウハイ</t>
    </rPh>
    <rPh sb="43" eb="45">
      <t>エド</t>
    </rPh>
    <rPh sb="47" eb="49">
      <t>コウハイ</t>
    </rPh>
    <rPh sb="54" eb="57">
      <t>ナゴヤ</t>
    </rPh>
    <rPh sb="58" eb="59">
      <t>フク</t>
    </rPh>
    <rPh sb="60" eb="61">
      <t>オオ</t>
    </rPh>
    <rPh sb="63" eb="65">
      <t>チテン</t>
    </rPh>
    <rPh sb="66" eb="68">
      <t>メイドウ</t>
    </rPh>
    <rPh sb="69" eb="70">
      <t>カン</t>
    </rPh>
    <phoneticPr fontId="1"/>
  </si>
  <si>
    <t>安井 (2015)</t>
    <phoneticPr fontId="1"/>
  </si>
  <si>
    <t>連続的な噴火．噴火の強度に変動がみられる．東南東方向に激しい火砕物降下．17時に上州で赤い灰が降下．</t>
    <rPh sb="0" eb="3">
      <t>レンゾクテキ</t>
    </rPh>
    <rPh sb="4" eb="6">
      <t>フンカ</t>
    </rPh>
    <rPh sb="7" eb="9">
      <t>フンカ</t>
    </rPh>
    <rPh sb="10" eb="12">
      <t>キョウド</t>
    </rPh>
    <rPh sb="13" eb="15">
      <t>ヘンドウ</t>
    </rPh>
    <rPh sb="21" eb="26">
      <t>トウナントウホウコウ</t>
    </rPh>
    <rPh sb="27" eb="28">
      <t>ハゲ</t>
    </rPh>
    <rPh sb="30" eb="33">
      <t>カサイブツ</t>
    </rPh>
    <rPh sb="33" eb="35">
      <t>コウカ</t>
    </rPh>
    <rPh sb="38" eb="39">
      <t>ジ</t>
    </rPh>
    <rPh sb="40" eb="41">
      <t>ウエ</t>
    </rPh>
    <rPh sb="41" eb="42">
      <t>シュウ</t>
    </rPh>
    <rPh sb="43" eb="44">
      <t>アカ</t>
    </rPh>
    <rPh sb="45" eb="46">
      <t>ハイ</t>
    </rPh>
    <rPh sb="47" eb="49">
      <t>コウカ</t>
    </rPh>
    <phoneticPr fontId="1"/>
  </si>
  <si>
    <t>激しい噴火．東方で雨のような激しい降灰，，東南東方向で暗闇となる．</t>
    <rPh sb="3" eb="5">
      <t>フンカ</t>
    </rPh>
    <rPh sb="6" eb="7">
      <t>ヒガシ</t>
    </rPh>
    <rPh sb="7" eb="8">
      <t>ホウ</t>
    </rPh>
    <rPh sb="9" eb="10">
      <t>アメ</t>
    </rPh>
    <rPh sb="14" eb="15">
      <t>ハゲ</t>
    </rPh>
    <rPh sb="17" eb="19">
      <t>コウハイ</t>
    </rPh>
    <rPh sb="21" eb="24">
      <t>トウナントウ</t>
    </rPh>
    <rPh sb="24" eb="26">
      <t>ホウコウ</t>
    </rPh>
    <rPh sb="27" eb="29">
      <t>クラヤミ</t>
    </rPh>
    <phoneticPr fontId="1"/>
  </si>
  <si>
    <t>point</t>
    <phoneticPr fontId="1"/>
  </si>
  <si>
    <t>吾妻火砕流の発生．東南東方面で噴煙がとぎれ，一時的に明るくなる．東北から東北東の山腹斜面に火砕流が流下．</t>
    <rPh sb="0" eb="2">
      <t>アガツマ</t>
    </rPh>
    <rPh sb="2" eb="5">
      <t>カサイリュウ</t>
    </rPh>
    <rPh sb="6" eb="8">
      <t>ハッセイ</t>
    </rPh>
    <rPh sb="9" eb="12">
      <t>トウナントウ</t>
    </rPh>
    <rPh sb="12" eb="14">
      <t>ホウメン</t>
    </rPh>
    <rPh sb="15" eb="17">
      <t>フンエン</t>
    </rPh>
    <rPh sb="22" eb="25">
      <t>イチジテキ</t>
    </rPh>
    <rPh sb="26" eb="27">
      <t>アカ</t>
    </rPh>
    <rPh sb="32" eb="34">
      <t>トウホク</t>
    </rPh>
    <rPh sb="36" eb="39">
      <t>トウホクトウ</t>
    </rPh>
    <rPh sb="40" eb="42">
      <t>サンプク</t>
    </rPh>
    <rPh sb="42" eb="44">
      <t>シャメン</t>
    </rPh>
    <rPh sb="45" eb="48">
      <t>カサイリュウ</t>
    </rPh>
    <rPh sb="49" eb="51">
      <t>リュウカ</t>
    </rPh>
    <phoneticPr fontId="1"/>
  </si>
  <si>
    <t>噴火の最盛期．火柱や火の玉の降下，東南東で最も激しい火砕物降下が起こる．午後9時頃から軽井沢住民が南西に避難を開始．浅間山から200 km以上地点で空が赤く見える． 関西でも自身のような鳴動が記録される．</t>
    <phoneticPr fontId="1"/>
  </si>
  <si>
    <t>極大．</t>
    <rPh sb="0" eb="2">
      <t>キョクダイ</t>
    </rPh>
    <phoneticPr fontId="1"/>
  </si>
  <si>
    <t>小規模な噴火が断続的に発生</t>
  </si>
  <si>
    <t>鎌原火砕流/岩屑なだれの発生．岩屑なだれは浅間山北麓の鎌原村を埋没させた後，吾妻川に流入し天明泥流となって広範囲に被害を与え，銚子および江戸まで到達した．</t>
    <rPh sb="2" eb="5">
      <t>カサイリュウ</t>
    </rPh>
    <rPh sb="12" eb="14">
      <t>ハッセイ</t>
    </rPh>
    <rPh sb="15" eb="17">
      <t>ガンセツ</t>
    </rPh>
    <rPh sb="21" eb="24">
      <t>アサマヤマ</t>
    </rPh>
    <rPh sb="24" eb="26">
      <t>ホクロク</t>
    </rPh>
    <rPh sb="27" eb="29">
      <t>カマハラ</t>
    </rPh>
    <rPh sb="29" eb="30">
      <t>ムラ</t>
    </rPh>
    <rPh sb="31" eb="33">
      <t>マイボツ</t>
    </rPh>
    <rPh sb="36" eb="37">
      <t>ノチ</t>
    </rPh>
    <rPh sb="38" eb="44">
      <t>アヅマカワニリュウニュウ</t>
    </rPh>
    <rPh sb="45" eb="47">
      <t>テンメイ</t>
    </rPh>
    <rPh sb="47" eb="49">
      <t>デイリュウ</t>
    </rPh>
    <rPh sb="53" eb="56">
      <t>コウハンイ</t>
    </rPh>
    <rPh sb="57" eb="59">
      <t>ヒガイ</t>
    </rPh>
    <rPh sb="60" eb="61">
      <t>アタ</t>
    </rPh>
    <rPh sb="63" eb="65">
      <t>チョウシ</t>
    </rPh>
    <rPh sb="68" eb="70">
      <t>エド</t>
    </rPh>
    <rPh sb="72" eb="74">
      <t>トウタツ</t>
    </rPh>
    <phoneticPr fontId="1"/>
  </si>
  <si>
    <t>7月と11月。火砕物降下</t>
  </si>
  <si>
    <t>江戸に降灰</t>
  </si>
  <si>
    <t>地震</t>
  </si>
  <si>
    <t>鳴動</t>
  </si>
  <si>
    <t>噴煙・鳴動</t>
  </si>
  <si>
    <t>降灰</t>
  </si>
  <si>
    <t>春から秋にかけてたびたび噴火</t>
  </si>
  <si>
    <t>火砕物降下。山火事。鳴動。</t>
  </si>
  <si>
    <t>夜間鳴動多数</t>
  </si>
  <si>
    <t>噴火・降灰</t>
  </si>
  <si>
    <t>1899－1961まで間欠的な噴火。3年以上間を置くことなし。</t>
  </si>
  <si>
    <t>関東南部に降灰</t>
  </si>
  <si>
    <t>関東中部に降灰</t>
  </si>
  <si>
    <t>水蒸気噴火</t>
  </si>
  <si>
    <t>地震群発</t>
  </si>
  <si>
    <t>房総半島まで降灰</t>
  </si>
  <si>
    <t>ごく小規模噴火</t>
  </si>
  <si>
    <t>長野県・関東北部・福島県太平洋岸まで降灰</t>
  </si>
  <si>
    <t>ほぼ毎年地震回数多めの時期あり</t>
  </si>
  <si>
    <t>間欠的なブルカノ式噴火</t>
  </si>
  <si>
    <t>関東、千葉県勝浦まで降灰</t>
  </si>
  <si>
    <t>関東南部まで降灰</t>
  </si>
  <si>
    <t>東北地方太平洋沖地震以降、地震活動が活発化</t>
  </si>
  <si>
    <t>微量の火山灰噴出</t>
  </si>
  <si>
    <t>FOB_2021</t>
  </si>
  <si>
    <t>新島形成→消失</t>
  </si>
  <si>
    <t>海上保安庁海域火山データベース</t>
  </si>
  <si>
    <t>2年間に渡ってマグマ水蒸気爆発など</t>
  </si>
  <si>
    <t>浮遊軽石の噴出</t>
  </si>
  <si>
    <t>小規模な暗灰色のジェットが海面から噴出したのが目撃される</t>
  </si>
  <si>
    <t>弱い海水変色</t>
  </si>
  <si>
    <t>このころ噴火が始まったのを漁師が目撃。</t>
  </si>
  <si>
    <t>ひまわり8号が西に流される連続噴煙を観測する。</t>
  </si>
  <si>
    <t>数十km離れた漁師がやや傾いた白色噴煙柱を撮影</t>
  </si>
  <si>
    <t>Sentinel-3衛星 点噴出源から西に流される噴煙と軽石</t>
  </si>
  <si>
    <t>https://apps.sentinel-hub.com/eo-browser/?zoom=10&amp;lat=24.34391&amp;lng=141.19904&amp;themeId=DEFAULT-THEME&amp;visualizationUrl=https%3A%2F%2Fservices.sentinel-hub.com%2Fogc%2Fwms%2F82f84fab-9b1c-4322-beeb-207b0f05afef&amp;datasetId=S3OLCI&amp;fromTime=2021-08-13T00%3A00%3A00.000Z&amp;toTime=2021-08-13T23%3A59%3A59.999Z&amp;layerId=6_TRUE-COLOR-HIGLIGHT-OPTIMIZED</t>
  </si>
  <si>
    <t>VAAC 噴煙高度FL540=16.5 km</t>
  </si>
  <si>
    <t>VAAC Tokyo</t>
  </si>
  <si>
    <t>WWLINのGlobal Volcanic Lightning Monitorに記録される火山雷の数がピーク(800回/時)を迎える。以降翌14日9時台にゼロになるまで徐々に減少。</t>
  </si>
  <si>
    <t>オーバーシュートした噴煙が父島で目撃される</t>
  </si>
  <si>
    <t>同心円状に広がる笠雲が発達する</t>
  </si>
  <si>
    <t>海保航空観測 オーバーシュートした噴煙、vigorous convective plumes、弾道放出物、サージ</t>
  </si>
  <si>
    <t>距離30 kmから漁師が明灰色の噴煙柱と白色の笠雲を撮影。火山雷多数。</t>
  </si>
  <si>
    <t>気象庁 解説情報 噴煙16 km</t>
  </si>
  <si>
    <t>激しい火山雷活動が父島で目撃</t>
  </si>
  <si>
    <t>21時ごろ撮影。激しい火山雷活動が父島で目撃</t>
  </si>
  <si>
    <t>Sentinel-3 SLSTR 笠雲は消失 西に流される噴煙</t>
  </si>
  <si>
    <t>Interpretation by F.I.</t>
  </si>
  <si>
    <t>7時過ぎ。引き続き父島から噴煙目撃。オーバーシュート部分はない？</t>
  </si>
  <si>
    <t>連続噴煙一瞬途切れ、以降間欠的に雲を吐き出す</t>
  </si>
  <si>
    <t>Sentinel-3 SLSTR 間欠的な噴煙の一つが給源にかかっている</t>
  </si>
  <si>
    <t>アクセルスペース社衛星写真。13日の軽石ラフトが離れる一方、火口ラグーン内にも軽石ラフトが浮いている。噴出継続中？</t>
  </si>
  <si>
    <t>海保が航空観察により写真および動画を撮影。ラグーン内に白い噴気活動のち暗色ジェットを吹き出すマグマ水蒸気爆発と白色サージ発生。</t>
  </si>
  <si>
    <t>https://www1.kaiho.mlit.go.jp/GIJUTSUKOKUSAI/kaiikiDB/kaiyo24-2.htm</t>
  </si>
  <si>
    <t>海保が航空観察により写真及び動画を撮影。ラグーン内に白い噴気。軽石ラフトはすでに離れる。数kmに伸びる海水変色。</t>
  </si>
  <si>
    <t>アクセルスペース社衛星写真。軽石ラフトが完全に福徳岡ノ場を離れる。海流に流されたなびく数kmの海水変色。</t>
  </si>
  <si>
    <t>Landsat-8衛星写真。静穏。海水変色はラグーン周辺のみ。</t>
  </si>
  <si>
    <t>Sentinel-3 OLHI。周辺数kmで活発な海水変色が続く。</t>
  </si>
  <si>
    <t>Bezymianny_1955</t>
  </si>
  <si>
    <t>最初の地震がKliuchi(距離45 km)で観測される。</t>
  </si>
  <si>
    <t>Gorshkov (1959)</t>
  </si>
  <si>
    <t>地震の数が数十回/日に達する</t>
  </si>
  <si>
    <t>初めて震源がベズイミアニ付近深さ50 kmに求まる</t>
    <phoneticPr fontId="1"/>
  </si>
  <si>
    <t>地震の数が100-200回/日に達する。一部有感。</t>
  </si>
  <si>
    <t>白い煙、続いて火山灰の放出が開始。噴煙高度は新しいクレーターから1-2 km程度。</t>
  </si>
  <si>
    <t>噴出物の増加。周囲40-60 kmで降灰が見られるように。Kliuchiでは11/9までに6 mmないし3.5 kg/m2の灰が積もった。近傍のCamp 1と2(12 km)付近では厚さ3-4 cmに達した。</t>
  </si>
  <si>
    <t>Kliuchiでは道路工事が停止するほどの降灰。120-130 km離れた地域にも弱い降灰。</t>
  </si>
  <si>
    <t>11/7朝。12 km離れたキャンプ2では轟音と爆発音、揺れが聞こえ10 mmの降灰。</t>
  </si>
  <si>
    <t>地震活動のピーク。470回/日</t>
  </si>
  <si>
    <t>噴煙はクレーターから5 km。一晩中激しい火山雷。太平洋に降灰。</t>
  </si>
  <si>
    <t>噴煙はクレーターから7.5 km、高度10.5 kmに達した。</t>
  </si>
  <si>
    <t>16-20日までKliuchiで激しい降灰。21日の測定でこの間の降灰厚みが16.6 mmないし10.9 kg/m3。70%が16-17日の24時間で降った。250 km北方まで降灰。クレーターが700-800 m径に巨大化。</t>
  </si>
  <si>
    <t>降灰により1日中灯火が必要な薄暮ほどの明るさ。150-200 m先の灯火が見えないことも。</t>
  </si>
  <si>
    <t>11月末―12月末、噴火強度は徐々に低下。</t>
  </si>
  <si>
    <t>地震活動の急な低下。24日(303回)、25日(100回)</t>
  </si>
  <si>
    <t>弱い活動度に戻る。噴煙は1-1.5 kmを超えず、50-60 km範囲の降灰はあるがずっと弱い。Kliuchiでの降灰量は10-20 g/m2と桁で小さくなった。白い噴気を上げていることも。</t>
  </si>
  <si>
    <t>初めて航空観察が行われ溶岩の噴出が確認される。11月から噴出開始していたか？</t>
  </si>
  <si>
    <t>2月初旬、キャンプ1と2から間欠的な爆発と火砕流の発生が観察される。大きめの爆発は噴煙2-3 kmに達する。火山体南東側が以前より100 m隆起しており斜面も30°以上に急峻に変化。</t>
  </si>
  <si>
    <t>大きな地震、気圧の変化。65 km離れたKamakiでベズイミアニから東方へ斜めの噴煙が立ち上がるのが目撃。Kozyrevskでは上方に35 km、側方に6-8 kmの漏斗型の噴煙が広がるのが目撃。Ust-Kamchatskで撮影された写真の噴煙柱高度は34-36 kmと推定。</t>
  </si>
  <si>
    <t>17:40-18:20、Kliuchiで自分の手も見えないほどの激しい降灰。</t>
  </si>
  <si>
    <t>Kliuchiでその後降灰は21時まで続いた。厚み2 cm、24.5 kg/m2。</t>
  </si>
  <si>
    <t>クライマックス噴火後、小爆発と火砕流を伴いながら馬蹄形カルデラ内での溶岩ドームの再生。7月初旬までに拡大は終了。比高約300 m。</t>
  </si>
  <si>
    <t>4月から5月にかけて、地震活動がやや上昇。300回/日程度。溶岩ドーム再生に伴うものか？</t>
  </si>
  <si>
    <t>やや大きめの爆発。噴煙はクレーターから8 kmに達した。</t>
  </si>
  <si>
    <t>地震活動ほぼ終了。1回/日程度。非常に弱い地震活動は年末まで続いた。</t>
  </si>
  <si>
    <t>弱い爆発は続き、溶岩の内部は赤熱していた</t>
  </si>
  <si>
    <t>10月末、航空観察からクレータ南西側にもう1つの溶岩ドーム形成を確認。後の計測でこの溶岩ドームは比高260 mに達した。</t>
  </si>
  <si>
    <t>12月までに活動終了。溶岩ドームは頂上を除いて雪に完全に覆われた。噴気活動は続いた。</t>
  </si>
  <si>
    <t>Smithsonian GVP Eruptive History</t>
  </si>
  <si>
    <t>Girina (2013) JVGR</t>
  </si>
  <si>
    <t>7/13噴煙高度12 km</t>
  </si>
  <si>
    <t>6/30噴煙高度10-15 km。火砕流が12.5 km流下。</t>
  </si>
  <si>
    <t>10/21噴煙高度12 km</t>
  </si>
  <si>
    <t>5/9噴煙高度13.5 km</t>
  </si>
  <si>
    <t>5/9および12/24共に噴煙高度15 km</t>
  </si>
  <si>
    <t>HungaTonga_2022</t>
  </si>
  <si>
    <t>カルデラ南側で噴火</t>
  </si>
  <si>
    <t>カルデラ西端で割れ目噴火</t>
  </si>
  <si>
    <t>カルデラ北側でスルツェイ式噴火活動。火砕丘により2つの島が合体。</t>
  </si>
  <si>
    <t>Sentinel-2が島を撮影。山体・海水変色に特異な点なし。</t>
  </si>
  <si>
    <t>強い噴火。&lt;50 km2の軽石いかだの発生。</t>
  </si>
  <si>
    <t>ひまわり8号。連続噴煙状態。</t>
  </si>
  <si>
    <t>ひまわり8号。連続噴煙状態が25日まで続く</t>
  </si>
  <si>
    <t>ひまわり8号。12/25-1/13 海水変色。稀に噴煙。</t>
  </si>
  <si>
    <t>ひまわり8号。やや連続的な噴煙。</t>
  </si>
  <si>
    <t>弱いスルツェイ式噴火活動をしている動画がYoutubeにある。</t>
  </si>
  <si>
    <t>ひまわり8号およびGOES-16。強い噴火。オーバーシュート部分が見える。</t>
  </si>
  <si>
    <t>ひまわり8号およびGOES-16。連続噴煙状態。</t>
  </si>
  <si>
    <t>ひまわり8号およびGOES-16。強い連続噴煙状態が続く。</t>
  </si>
  <si>
    <t>ひまわり8号およびGOES-16。連続噴煙状態、次第に間欠的になり噴煙停止。</t>
  </si>
  <si>
    <t>Planet社Skysatが島を撮影。噴火停止状態。火砕丘は破壊され、島は２つにわかれている。海峡部からは茶色い海水変色が湧き出している。</t>
  </si>
  <si>
    <t>ひまわり8号およびGOES-16。大気波動現象の発生・急速な笠雲の拡大(2.4 km/min.)・オーバーシュート部分の成長</t>
  </si>
  <si>
    <t>これ以降連続的に津波が南方60kmのヌクアロファを襲う</t>
  </si>
  <si>
    <t>ひまわり8号およびGOES-16。大気波動現象は引き続き発生・オーバーシュート部分の成長の停止</t>
  </si>
  <si>
    <t>ひまわり8号およびGOES-16。オーバーシュート部分が火口を離れる。傘雲は1/16 5時JST頃から消え始めた。</t>
  </si>
  <si>
    <t>Sentinel-1がSARで島を撮影。2つの島が大幅に小さくなっている様子が判明。</t>
  </si>
  <si>
    <t>GOES-16。小爆発。</t>
  </si>
  <si>
    <t>GOES-16。小爆発?</t>
  </si>
  <si>
    <t>Sentinel-2が周辺を撮影。半径100 kmの海が懸濁し、散り散りに軽石いかだが漂流。軽石いかだの面積はすべて足しても&lt;50 km2程度。火口付近に変色域はなし。</t>
    <phoneticPr fontId="1"/>
  </si>
  <si>
    <t>Huaynaputina_1600</t>
    <phoneticPr fontId="1"/>
  </si>
  <si>
    <t>西北西に75 km離れたArequipaで有感地震</t>
  </si>
  <si>
    <t>Petit-Breuilh Sepulveda (2019)</t>
    <phoneticPr fontId="1"/>
  </si>
  <si>
    <t>振動を感じるようになる</t>
  </si>
  <si>
    <t>地震の規模と頻度が増し、崩れる壁も出現。人々が屋外に避難。地鳴りが夜を通して聞こえた。</t>
  </si>
  <si>
    <t>群発地震、時折大きな音を伴った激しい地震</t>
    <rPh sb="0" eb="2">
      <t>グンパツ</t>
    </rPh>
    <rPh sb="2" eb="4">
      <t>ジシン</t>
    </rPh>
    <rPh sb="5" eb="7">
      <t>トキオリ</t>
    </rPh>
    <rPh sb="7" eb="8">
      <t>オオ</t>
    </rPh>
    <rPh sb="10" eb="11">
      <t>オト</t>
    </rPh>
    <rPh sb="12" eb="13">
      <t>トモナ</t>
    </rPh>
    <rPh sb="15" eb="16">
      <t>ハゲ</t>
    </rPh>
    <rPh sb="18" eb="20">
      <t>ジシン</t>
    </rPh>
    <phoneticPr fontId="1"/>
  </si>
  <si>
    <t>Arequipaや周辺の町々は暗闇になり、稲光、降下軽石、降灰</t>
    <rPh sb="9" eb="11">
      <t>シュウヘン</t>
    </rPh>
    <rPh sb="12" eb="14">
      <t>マチマチ</t>
    </rPh>
    <rPh sb="15" eb="17">
      <t>クラヤミ</t>
    </rPh>
    <rPh sb="21" eb="23">
      <t>イナビカリ</t>
    </rPh>
    <rPh sb="24" eb="26">
      <t>コウカ</t>
    </rPh>
    <rPh sb="26" eb="28">
      <t>カルイシ</t>
    </rPh>
    <rPh sb="29" eb="31">
      <t>コウハイ</t>
    </rPh>
    <phoneticPr fontId="1"/>
  </si>
  <si>
    <t>Thouret et al. (2002); Petit-Breuilh Sepulveda (2019)</t>
    <phoneticPr fontId="1"/>
  </si>
  <si>
    <t>Ica (580 km 北西)、 Cuzco (350 km 北)、Arica (200 km 南 チリ)、La Paz (325 km 東 ボリビア)でも降灰</t>
    <rPh sb="12" eb="14">
      <t>ホクセイ</t>
    </rPh>
    <rPh sb="31" eb="32">
      <t>キタ</t>
    </rPh>
    <rPh sb="48" eb="49">
      <t>ミナミ</t>
    </rPh>
    <rPh sb="69" eb="70">
      <t>ヒガシ</t>
    </rPh>
    <rPh sb="78" eb="80">
      <t>コウハイ</t>
    </rPh>
    <phoneticPr fontId="1"/>
  </si>
  <si>
    <t>Thouret et al. (2002)</t>
  </si>
  <si>
    <t>降灰、稲光、地震が発生し、あたりは暗闇に包まれていた。南東の湖が噴出物により堰き止められ、28時間後に泥流発生。</t>
    <rPh sb="0" eb="2">
      <t>コウハイ</t>
    </rPh>
    <rPh sb="3" eb="5">
      <t>イナビカリ</t>
    </rPh>
    <rPh sb="6" eb="8">
      <t>ジシン</t>
    </rPh>
    <rPh sb="9" eb="11">
      <t>ハッセイ</t>
    </rPh>
    <rPh sb="17" eb="19">
      <t>クラヤミ</t>
    </rPh>
    <rPh sb="20" eb="21">
      <t>ツツ</t>
    </rPh>
    <rPh sb="27" eb="29">
      <t>ナントウ</t>
    </rPh>
    <rPh sb="30" eb="31">
      <t>ミズウミ</t>
    </rPh>
    <rPh sb="32" eb="34">
      <t>フンシュツ</t>
    </rPh>
    <rPh sb="34" eb="35">
      <t>ブツ</t>
    </rPh>
    <rPh sb="38" eb="39">
      <t>セ</t>
    </rPh>
    <rPh sb="40" eb="41">
      <t>ト</t>
    </rPh>
    <rPh sb="47" eb="50">
      <t>ジカンゴ</t>
    </rPh>
    <rPh sb="51" eb="53">
      <t>デイリュウ</t>
    </rPh>
    <rPh sb="53" eb="55">
      <t>ハッセイ</t>
    </rPh>
    <phoneticPr fontId="1"/>
  </si>
  <si>
    <t>状況は悪化し、すれ違う人を認識できなくなるほど、さらに暗くなる。</t>
    <rPh sb="0" eb="2">
      <t>ジョウキョウ</t>
    </rPh>
    <rPh sb="3" eb="5">
      <t>アッカ</t>
    </rPh>
    <rPh sb="27" eb="28">
      <t>クラ</t>
    </rPh>
    <phoneticPr fontId="1"/>
  </si>
  <si>
    <t>視界が少し回復する中、火砕流の発生が目撃される。給水不能。降灰層厚7-8 cm。</t>
    <rPh sb="0" eb="2">
      <t>シカイ</t>
    </rPh>
    <rPh sb="3" eb="4">
      <t>スコ</t>
    </rPh>
    <rPh sb="5" eb="7">
      <t>カイフク</t>
    </rPh>
    <rPh sb="9" eb="10">
      <t>ナカ</t>
    </rPh>
    <rPh sb="11" eb="14">
      <t>カサイリュウ</t>
    </rPh>
    <rPh sb="15" eb="17">
      <t>ハッセイ</t>
    </rPh>
    <rPh sb="18" eb="20">
      <t>モクゲキ</t>
    </rPh>
    <rPh sb="24" eb="26">
      <t>キュウスイ</t>
    </rPh>
    <rPh sb="26" eb="28">
      <t>フノウ</t>
    </rPh>
    <rPh sb="29" eb="31">
      <t>コウハイ</t>
    </rPh>
    <rPh sb="31" eb="33">
      <t>ソウアツ</t>
    </rPh>
    <phoneticPr fontId="1"/>
  </si>
  <si>
    <t>降灰と地震は続くものの、視界が徐々に回復。</t>
    <rPh sb="0" eb="2">
      <t>コウハイ</t>
    </rPh>
    <rPh sb="3" eb="5">
      <t>ジシン</t>
    </rPh>
    <rPh sb="6" eb="7">
      <t>ツヅ</t>
    </rPh>
    <rPh sb="12" eb="14">
      <t>シカイ</t>
    </rPh>
    <rPh sb="15" eb="17">
      <t>ジョジョ</t>
    </rPh>
    <rPh sb="18" eb="20">
      <t>カイフク</t>
    </rPh>
    <phoneticPr fontId="1"/>
  </si>
  <si>
    <t>地震は続くものの、降灰はなく、視界が良好になる。</t>
    <rPh sb="0" eb="2">
      <t>ジシン</t>
    </rPh>
    <rPh sb="3" eb="4">
      <t>ツヅ</t>
    </rPh>
    <rPh sb="9" eb="11">
      <t>コウハイ</t>
    </rPh>
    <rPh sb="15" eb="17">
      <t>シカイ</t>
    </rPh>
    <rPh sb="18" eb="20">
      <t>リョウコウ</t>
    </rPh>
    <phoneticPr fontId="1"/>
  </si>
  <si>
    <t>降灰、視界不良、稲妻、地震が爆発的に増大。</t>
    <rPh sb="0" eb="2">
      <t>コウハイ</t>
    </rPh>
    <rPh sb="3" eb="5">
      <t>シカイ</t>
    </rPh>
    <rPh sb="5" eb="7">
      <t>フリョウ</t>
    </rPh>
    <rPh sb="8" eb="10">
      <t>イナヅマ</t>
    </rPh>
    <rPh sb="11" eb="13">
      <t>ジシン</t>
    </rPh>
    <rPh sb="14" eb="17">
      <t>バクハツテキ</t>
    </rPh>
    <rPh sb="18" eb="20">
      <t>ゾウダイ</t>
    </rPh>
    <phoneticPr fontId="1"/>
  </si>
  <si>
    <t>激しい有感地震で、Arequipaの大聖堂や家々が倒壊。火砕流が発生。多量の降灰、地震、爆発音。</t>
    <rPh sb="0" eb="1">
      <t>ハゲ</t>
    </rPh>
    <rPh sb="3" eb="5">
      <t>ユウカン</t>
    </rPh>
    <rPh sb="5" eb="7">
      <t>ジシン</t>
    </rPh>
    <rPh sb="18" eb="21">
      <t>ダイセイドウ</t>
    </rPh>
    <rPh sb="22" eb="24">
      <t>イエイエ</t>
    </rPh>
    <rPh sb="25" eb="27">
      <t>トウカイ</t>
    </rPh>
    <rPh sb="28" eb="31">
      <t>カサイリュウ</t>
    </rPh>
    <rPh sb="32" eb="34">
      <t>ハッセイ</t>
    </rPh>
    <rPh sb="35" eb="37">
      <t>タリョウ</t>
    </rPh>
    <rPh sb="38" eb="40">
      <t>コウハイ</t>
    </rPh>
    <rPh sb="41" eb="43">
      <t>ジシン</t>
    </rPh>
    <rPh sb="44" eb="47">
      <t>バクハツオン</t>
    </rPh>
    <phoneticPr fontId="1"/>
  </si>
  <si>
    <t>完全な暗闇に包まれる。爆発的な活動がさらに増大する。</t>
    <rPh sb="0" eb="2">
      <t>カンゼン</t>
    </rPh>
    <rPh sb="3" eb="5">
      <t>クラヤミ</t>
    </rPh>
    <rPh sb="6" eb="7">
      <t>ツツ</t>
    </rPh>
    <rPh sb="11" eb="14">
      <t>バクハツテキ</t>
    </rPh>
    <rPh sb="15" eb="17">
      <t>カツドウ</t>
    </rPh>
    <rPh sb="21" eb="23">
      <t>ゾウダイ</t>
    </rPh>
    <phoneticPr fontId="1"/>
  </si>
  <si>
    <t>南東側の湖が新たに堰き止められ、遅くとも3/7か3/24に決壊した。</t>
    <rPh sb="0" eb="2">
      <t>ナントウ</t>
    </rPh>
    <rPh sb="2" eb="3">
      <t>ガワ</t>
    </rPh>
    <rPh sb="4" eb="5">
      <t>ミズウミ</t>
    </rPh>
    <rPh sb="6" eb="7">
      <t>アラ</t>
    </rPh>
    <rPh sb="9" eb="10">
      <t>セ</t>
    </rPh>
    <rPh sb="11" eb="12">
      <t>ト</t>
    </rPh>
    <rPh sb="16" eb="17">
      <t>オソ</t>
    </rPh>
    <rPh sb="29" eb="31">
      <t>ケッカイ</t>
    </rPh>
    <phoneticPr fontId="1"/>
  </si>
  <si>
    <t>大きな爆発音。</t>
    <rPh sb="0" eb="1">
      <t>オオ</t>
    </rPh>
    <rPh sb="3" eb="6">
      <t>バクハツオン</t>
    </rPh>
    <phoneticPr fontId="1"/>
  </si>
  <si>
    <t>降灰があるものの、視界が良くなる。</t>
    <rPh sb="0" eb="2">
      <t>コウハイ</t>
    </rPh>
    <rPh sb="9" eb="11">
      <t>シカイ</t>
    </rPh>
    <rPh sb="12" eb="13">
      <t>ヨ</t>
    </rPh>
    <phoneticPr fontId="1"/>
  </si>
  <si>
    <t>日が差すようになるが、細粒の降灰あり。</t>
    <rPh sb="0" eb="1">
      <t>ヒ</t>
    </rPh>
    <rPh sb="2" eb="3">
      <t>サ</t>
    </rPh>
    <rPh sb="11" eb="13">
      <t>サイリュウ</t>
    </rPh>
    <rPh sb="14" eb="16">
      <t>コウハイ</t>
    </rPh>
    <phoneticPr fontId="1"/>
  </si>
  <si>
    <t>日が差すが、細粒の降灰あり。</t>
    <rPh sb="0" eb="1">
      <t>ヒ</t>
    </rPh>
    <rPh sb="2" eb="3">
      <t>サ</t>
    </rPh>
    <rPh sb="6" eb="8">
      <t>サイリュウ</t>
    </rPh>
    <rPh sb="9" eb="11">
      <t>コウハイ</t>
    </rPh>
    <phoneticPr fontId="1"/>
  </si>
  <si>
    <t>日が差すが、細粒の降灰あり。強い爆発的噴火が発生。</t>
    <rPh sb="0" eb="1">
      <t>ヒ</t>
    </rPh>
    <rPh sb="2" eb="3">
      <t>サ</t>
    </rPh>
    <rPh sb="6" eb="8">
      <t>サイリュウ</t>
    </rPh>
    <rPh sb="9" eb="11">
      <t>コウハイ</t>
    </rPh>
    <rPh sb="14" eb="15">
      <t>ツヨ</t>
    </rPh>
    <rPh sb="16" eb="19">
      <t>バクハツテキ</t>
    </rPh>
    <rPh sb="19" eb="21">
      <t>フンカ</t>
    </rPh>
    <rPh sb="22" eb="24">
      <t>ハッセイ</t>
    </rPh>
    <phoneticPr fontId="1"/>
  </si>
  <si>
    <t>Thouret et al. (2002)</t>
    <phoneticPr fontId="1"/>
  </si>
  <si>
    <t>多量の降灰と群発地震。</t>
    <rPh sb="0" eb="2">
      <t>タリョウ</t>
    </rPh>
    <rPh sb="3" eb="5">
      <t>コウハイ</t>
    </rPh>
    <rPh sb="6" eb="8">
      <t>グンパツ</t>
    </rPh>
    <rPh sb="8" eb="10">
      <t>ジシン</t>
    </rPh>
    <phoneticPr fontId="1"/>
  </si>
  <si>
    <t>細粒の降灰と群発地震。</t>
    <rPh sb="0" eb="2">
      <t>サイリュウ</t>
    </rPh>
    <rPh sb="3" eb="5">
      <t>コウハイ</t>
    </rPh>
    <rPh sb="6" eb="8">
      <t>グンパツ</t>
    </rPh>
    <rPh sb="8" eb="10">
      <t>ジシン</t>
    </rPh>
    <phoneticPr fontId="1"/>
  </si>
  <si>
    <t>降灰</t>
    <rPh sb="0" eb="2">
      <t>コウハイ</t>
    </rPh>
    <phoneticPr fontId="1"/>
  </si>
  <si>
    <t>細粒の降灰。</t>
    <rPh sb="0" eb="2">
      <t>サイリュウ</t>
    </rPh>
    <rPh sb="3" eb="5">
      <t>コウハイ</t>
    </rPh>
    <phoneticPr fontId="1"/>
  </si>
  <si>
    <t>Vesuvius_79</t>
  </si>
  <si>
    <t>カンパニア州で大きな地震</t>
  </si>
  <si>
    <t>Sigurdsson et al. (1982)</t>
  </si>
  <si>
    <t>Vesuvius_79</t>
    <phoneticPr fontId="1"/>
  </si>
  <si>
    <t>地震</t>
    <rPh sb="0" eb="2">
      <t xml:space="preserve">ジシン </t>
    </rPh>
    <phoneticPr fontId="1"/>
  </si>
  <si>
    <t>噴火の4日前から地震が頻発し、火山周辺の泉が枯れる</t>
    <rPh sb="0" eb="1">
      <t xml:space="preserve">フンカノ </t>
    </rPh>
    <rPh sb="4" eb="6">
      <t xml:space="preserve">ニチマエカラ </t>
    </rPh>
    <rPh sb="8" eb="10">
      <t xml:space="preserve">ジシンガ </t>
    </rPh>
    <rPh sb="11" eb="13">
      <t xml:space="preserve">ヒンパツ </t>
    </rPh>
    <rPh sb="15" eb="19">
      <t xml:space="preserve">カザンシュウヘンノ </t>
    </rPh>
    <rPh sb="20" eb="21">
      <t xml:space="preserve">イズミガ </t>
    </rPh>
    <rPh sb="22" eb="23">
      <t xml:space="preserve">カレル </t>
    </rPh>
    <phoneticPr fontId="1"/>
  </si>
  <si>
    <t>Sigurdsson et al (1982), Doronzo et al (2022)</t>
    <phoneticPr fontId="1"/>
  </si>
  <si>
    <t>噴火</t>
    <rPh sb="0" eb="1">
      <t xml:space="preserve">フンカ </t>
    </rPh>
    <phoneticPr fontId="1"/>
  </si>
  <si>
    <t>時刻不明：正午過ぎ　マグマ水蒸気噴火が発生し、東に向かって降灰が広がる。</t>
    <rPh sb="0" eb="4">
      <t xml:space="preserve">ジコクフメイ </t>
    </rPh>
    <rPh sb="5" eb="8">
      <t xml:space="preserve">ショウゴスギ </t>
    </rPh>
    <rPh sb="13" eb="18">
      <t xml:space="preserve">スイジョウキフンカ </t>
    </rPh>
    <rPh sb="19" eb="21">
      <t xml:space="preserve">ハッセイシ </t>
    </rPh>
    <rPh sb="23" eb="24">
      <t xml:space="preserve">ヒガシニムカッテ </t>
    </rPh>
    <rPh sb="29" eb="31">
      <t xml:space="preserve">コウハイ </t>
    </rPh>
    <rPh sb="32" eb="33">
      <t xml:space="preserve">ヒロガル </t>
    </rPh>
    <phoneticPr fontId="1"/>
  </si>
  <si>
    <t>Doronzo et al (2022)</t>
    <phoneticPr fontId="1"/>
  </si>
  <si>
    <t>EU1</t>
    <phoneticPr fontId="1"/>
  </si>
  <si>
    <t>大プリニウスにより、Misenumで噴煙柱が目撃される。推定される噴煙柱高度はおよそ26 km。マグマ噴火ステージに移行し、持続した噴煙柱から白色軽石や溶岩などからなる礫や火山弾が南東に降下。</t>
    <rPh sb="0" eb="1">
      <t xml:space="preserve">ダイ </t>
    </rPh>
    <rPh sb="18" eb="21">
      <t xml:space="preserve">フンエンチュウ </t>
    </rPh>
    <rPh sb="22" eb="24">
      <t xml:space="preserve">モクゲキサレル </t>
    </rPh>
    <rPh sb="31" eb="33">
      <t xml:space="preserve">フンカ </t>
    </rPh>
    <rPh sb="38" eb="40">
      <t xml:space="preserve">イコウシ </t>
    </rPh>
    <rPh sb="42" eb="44">
      <t xml:space="preserve">ジゾクシタ </t>
    </rPh>
    <rPh sb="46" eb="49">
      <t xml:space="preserve">フンエンチュウ </t>
    </rPh>
    <rPh sb="51" eb="53">
      <t xml:space="preserve">ナントウニムカッテ </t>
    </rPh>
    <rPh sb="58" eb="60">
      <t xml:space="preserve">ハクショク </t>
    </rPh>
    <rPh sb="60" eb="62">
      <t xml:space="preserve">カルイシレキ </t>
    </rPh>
    <rPh sb="63" eb="65">
      <t xml:space="preserve">ヨウガン </t>
    </rPh>
    <rPh sb="71" eb="72">
      <t>Leki</t>
    </rPh>
    <rPh sb="73" eb="75">
      <t xml:space="preserve">コウカ </t>
    </rPh>
    <rPh sb="76" eb="78">
      <t xml:space="preserve">スイテイサレル </t>
    </rPh>
    <rPh sb="81" eb="84">
      <t xml:space="preserve">フンエンチュウ </t>
    </rPh>
    <rPh sb="84" eb="86">
      <t xml:space="preserve">コウドｈ </t>
    </rPh>
    <phoneticPr fontId="1"/>
  </si>
  <si>
    <t>EU2f</t>
    <phoneticPr fontId="1"/>
  </si>
  <si>
    <t>時刻不明：午後　Stabiaeで降灰が進行</t>
    <rPh sb="0" eb="4">
      <t xml:space="preserve">ジコクフメイ </t>
    </rPh>
    <rPh sb="4" eb="5">
      <t>：</t>
    </rPh>
    <rPh sb="5" eb="7">
      <t xml:space="preserve">ゴゴ </t>
    </rPh>
    <rPh sb="16" eb="18">
      <t xml:space="preserve">コウハイ </t>
    </rPh>
    <rPh sb="19" eb="21">
      <t xml:space="preserve">シンコウ ダイプリニウス ショカンヨリ </t>
    </rPh>
    <phoneticPr fontId="1"/>
  </si>
  <si>
    <t>Sigurdsson et al (1982)</t>
    <phoneticPr fontId="1"/>
  </si>
  <si>
    <t>時刻不明：夜（〜早朝？）　Stabiaeにおいて、軽石の降下が激しくなる</t>
    <rPh sb="0" eb="2">
      <t xml:space="preserve">カルイシ </t>
    </rPh>
    <rPh sb="3" eb="4">
      <t xml:space="preserve">イロガ </t>
    </rPh>
    <rPh sb="5" eb="6">
      <t xml:space="preserve">ハイイロニ </t>
    </rPh>
    <rPh sb="8" eb="10">
      <t xml:space="preserve">ソウチョウ </t>
    </rPh>
    <rPh sb="25" eb="27">
      <t xml:space="preserve">カルイシノ </t>
    </rPh>
    <rPh sb="28" eb="30">
      <t xml:space="preserve">コウカガ </t>
    </rPh>
    <rPh sb="31" eb="32">
      <t xml:space="preserve">ハゲシクナル </t>
    </rPh>
    <phoneticPr fontId="1"/>
  </si>
  <si>
    <t>時刻不明：夜　Misenumにおいて、大きな地震が頻発した</t>
    <rPh sb="0" eb="2">
      <t xml:space="preserve">カルイシ </t>
    </rPh>
    <rPh sb="3" eb="4">
      <t xml:space="preserve">イロガ </t>
    </rPh>
    <rPh sb="5" eb="6">
      <t xml:space="preserve">ハイイロニ </t>
    </rPh>
    <rPh sb="19" eb="20">
      <t xml:space="preserve">オオキナジシンガヒンパツシタ </t>
    </rPh>
    <phoneticPr fontId="1"/>
  </si>
  <si>
    <t>時刻不明：夜（〜早朝？）　Stabiaeにおいて、地震の頻度が高まり、揺れも大きくなる</t>
    <rPh sb="0" eb="2">
      <t xml:space="preserve">カルイシ </t>
    </rPh>
    <rPh sb="3" eb="4">
      <t xml:space="preserve">イロガ </t>
    </rPh>
    <rPh sb="5" eb="6">
      <t xml:space="preserve">ハイイロニ </t>
    </rPh>
    <rPh sb="8" eb="10">
      <t xml:space="preserve">ソウチョウ </t>
    </rPh>
    <rPh sb="25" eb="27">
      <t xml:space="preserve">ジシン </t>
    </rPh>
    <rPh sb="28" eb="30">
      <t xml:space="preserve">ヒンドガタカマリ </t>
    </rPh>
    <rPh sb="35" eb="36">
      <t xml:space="preserve">ユレモ </t>
    </rPh>
    <rPh sb="38" eb="39">
      <t xml:space="preserve">オオキクナル </t>
    </rPh>
    <phoneticPr fontId="1"/>
  </si>
  <si>
    <t>時刻不明：夜〜早朝　軽石の色が灰色に変化</t>
    <rPh sb="0" eb="2">
      <t xml:space="preserve">カルイシ </t>
    </rPh>
    <rPh sb="3" eb="4">
      <t xml:space="preserve">イロガ </t>
    </rPh>
    <rPh sb="5" eb="7">
      <t xml:space="preserve">ハイイロニ </t>
    </rPh>
    <rPh sb="8" eb="11">
      <t xml:space="preserve">ヘンカ </t>
    </rPh>
    <phoneticPr fontId="1"/>
  </si>
  <si>
    <t>Doronzo et al (2022)</t>
  </si>
  <si>
    <t>EU2/3pf</t>
    <phoneticPr fontId="1"/>
  </si>
  <si>
    <t>時刻不明：夜〜早朝　灰色軽石が降下。推定される噴煙柱高度はおよそ32 km。</t>
    <rPh sb="0" eb="4">
      <t xml:space="preserve">ジコクフメイ </t>
    </rPh>
    <rPh sb="5" eb="6">
      <t xml:space="preserve">ヨル </t>
    </rPh>
    <rPh sb="7" eb="9">
      <t xml:space="preserve">ソウチョウ </t>
    </rPh>
    <rPh sb="10" eb="14">
      <t xml:space="preserve">ハイイロカルイシ </t>
    </rPh>
    <rPh sb="15" eb="17">
      <t xml:space="preserve">コウカ </t>
    </rPh>
    <rPh sb="18" eb="20">
      <t xml:space="preserve">スイテイサレル </t>
    </rPh>
    <rPh sb="23" eb="28">
      <t xml:space="preserve">フンエンチュウコウド </t>
    </rPh>
    <phoneticPr fontId="1"/>
  </si>
  <si>
    <t>EU3f</t>
    <phoneticPr fontId="1"/>
  </si>
  <si>
    <t>地震</t>
    <rPh sb="0" eb="1">
      <t xml:space="preserve">ジシン </t>
    </rPh>
    <phoneticPr fontId="1"/>
  </si>
  <si>
    <t>時刻不明：朝　Misenumにおいて、大地震が発生した後雷を帯びた暗雲が2回到達し、火山灰が降下し始める。</t>
    <rPh sb="0" eb="4">
      <t xml:space="preserve">ジコクフメイ </t>
    </rPh>
    <rPh sb="5" eb="6">
      <t xml:space="preserve">ソウチョウ </t>
    </rPh>
    <rPh sb="19" eb="22">
      <t xml:space="preserve">ダイジシンノノチ </t>
    </rPh>
    <rPh sb="23" eb="25">
      <t xml:space="preserve">ハッセイ </t>
    </rPh>
    <rPh sb="27" eb="28">
      <t xml:space="preserve">ノチ </t>
    </rPh>
    <rPh sb="28" eb="29">
      <t xml:space="preserve">カミナリヲ </t>
    </rPh>
    <rPh sb="30" eb="31">
      <t xml:space="preserve">オビタ </t>
    </rPh>
    <rPh sb="33" eb="35">
      <t xml:space="preserve">アンウン </t>
    </rPh>
    <rPh sb="37" eb="38">
      <t xml:space="preserve">カイ </t>
    </rPh>
    <rPh sb="38" eb="40">
      <t xml:space="preserve">トウタツシ </t>
    </rPh>
    <rPh sb="42" eb="45">
      <t xml:space="preserve">カザンバイガ </t>
    </rPh>
    <rPh sb="46" eb="48">
      <t xml:space="preserve">コウカ </t>
    </rPh>
    <phoneticPr fontId="1"/>
  </si>
  <si>
    <t>時刻不明：朝　Stabiaeにおいて、火と硫黄の臭いが立ち込めた</t>
    <rPh sb="0" eb="4">
      <t xml:space="preserve">ジコクフメイ </t>
    </rPh>
    <rPh sb="5" eb="6">
      <t xml:space="preserve">ソウチョウ </t>
    </rPh>
    <rPh sb="19" eb="20">
      <t xml:space="preserve">ヒ </t>
    </rPh>
    <rPh sb="21" eb="23">
      <t xml:space="preserve">イオウ </t>
    </rPh>
    <rPh sb="24" eb="25">
      <t xml:space="preserve">ニオイ </t>
    </rPh>
    <rPh sb="27" eb="28">
      <t xml:space="preserve">タチコメタ </t>
    </rPh>
    <phoneticPr fontId="1"/>
  </si>
  <si>
    <t>Sigurdsson et al (1983)</t>
  </si>
  <si>
    <t>時刻不明：朝方　噴煙柱の部分崩壊により、火砕密度流が複数回発生</t>
    <rPh sb="0" eb="4">
      <t xml:space="preserve">ジコクフメイ </t>
    </rPh>
    <rPh sb="5" eb="7">
      <t xml:space="preserve">アサガタ </t>
    </rPh>
    <rPh sb="8" eb="9">
      <t xml:space="preserve">フンエンチュウ </t>
    </rPh>
    <rPh sb="12" eb="16">
      <t xml:space="preserve">ブブンホウカイニヨリ </t>
    </rPh>
    <rPh sb="20" eb="25">
      <t xml:space="preserve">カサイリュウ </t>
    </rPh>
    <rPh sb="26" eb="29">
      <t xml:space="preserve">フクスウカイ </t>
    </rPh>
    <phoneticPr fontId="1"/>
  </si>
  <si>
    <t>EU3pf</t>
    <phoneticPr fontId="1"/>
  </si>
  <si>
    <t>火砕密度流がPompeiiの北西縁であるHerculaneum市街に到達</t>
    <rPh sb="1" eb="6">
      <t xml:space="preserve">ホクセイエンニ </t>
    </rPh>
    <rPh sb="23" eb="25">
      <t xml:space="preserve">シガイ </t>
    </rPh>
    <rPh sb="26" eb="28">
      <t xml:space="preserve">トウタツ </t>
    </rPh>
    <phoneticPr fontId="1"/>
  </si>
  <si>
    <t>EU3pf,3f,3pf</t>
    <phoneticPr fontId="1"/>
  </si>
  <si>
    <t>噴煙柱が完全に崩壊する。このときの火砕密度流はPompeiiの城壁を越え市内に到達。</t>
    <rPh sb="0" eb="3">
      <t xml:space="preserve">フンエンチュウ </t>
    </rPh>
    <rPh sb="3" eb="4">
      <t>ガ</t>
    </rPh>
    <rPh sb="4" eb="6">
      <t xml:space="preserve">カンゼンニホウカイシ </t>
    </rPh>
    <rPh sb="17" eb="22">
      <t xml:space="preserve">カサイリュウガ </t>
    </rPh>
    <rPh sb="31" eb="33">
      <t xml:space="preserve">ジョウヘキヲ </t>
    </rPh>
    <rPh sb="34" eb="35">
      <t xml:space="preserve">コエ </t>
    </rPh>
    <rPh sb="36" eb="38">
      <t xml:space="preserve">シナイニ </t>
    </rPh>
    <rPh sb="39" eb="41">
      <t xml:space="preserve">トウタツ </t>
    </rPh>
    <phoneticPr fontId="1"/>
  </si>
  <si>
    <t>EU3pftot</t>
    <phoneticPr fontId="1"/>
  </si>
  <si>
    <t>カルデラ形成噴火からマグマ水蒸気噴火へ移行。短命の噴煙柱の形成が繰り返され、溶岩を主体とする豊富な礫を含む火砕物の降下や火砕密度流が発生した。</t>
    <rPh sb="0" eb="2">
      <t xml:space="preserve">タンメイ </t>
    </rPh>
    <rPh sb="3" eb="6">
      <t xml:space="preserve">フンエンチュウ </t>
    </rPh>
    <rPh sb="7" eb="9">
      <t xml:space="preserve">ケイセイ </t>
    </rPh>
    <rPh sb="13" eb="14">
      <t xml:space="preserve">クリカエサレ </t>
    </rPh>
    <rPh sb="22" eb="24">
      <t xml:space="preserve">ケイセイ </t>
    </rPh>
    <rPh sb="24" eb="26">
      <t xml:space="preserve">フンカ </t>
    </rPh>
    <rPh sb="28" eb="33">
      <t xml:space="preserve">スイジョウキフンカ </t>
    </rPh>
    <rPh sb="34" eb="36">
      <t xml:space="preserve">イコウ </t>
    </rPh>
    <rPh sb="38" eb="40">
      <t xml:space="preserve">ヨウガンヲ </t>
    </rPh>
    <rPh sb="41" eb="43">
      <t xml:space="preserve">シュタイ </t>
    </rPh>
    <rPh sb="46" eb="48">
      <t xml:space="preserve">ホウフナ </t>
    </rPh>
    <rPh sb="49" eb="50">
      <t xml:space="preserve">レキ </t>
    </rPh>
    <rPh sb="51" eb="52">
      <t xml:space="preserve">フクム </t>
    </rPh>
    <rPh sb="53" eb="56">
      <t xml:space="preserve">カサイブツ </t>
    </rPh>
    <rPh sb="57" eb="59">
      <t xml:space="preserve">コウカ </t>
    </rPh>
    <rPh sb="60" eb="65">
      <t xml:space="preserve">カサイリュウ </t>
    </rPh>
    <rPh sb="66" eb="68">
      <t xml:space="preserve">ハッセイ </t>
    </rPh>
    <phoneticPr fontId="1"/>
  </si>
  <si>
    <t>Doronzo et al (2022), Gurioli et al. (2007)</t>
    <phoneticPr fontId="1"/>
  </si>
  <si>
    <t>EU4bl</t>
    <phoneticPr fontId="1"/>
  </si>
  <si>
    <t>マグマ水蒸気噴火の最盛期を迎え、火砕密度流が発生。火砕密度流は現在のナポリ市まで到達し、Pompeii市街が埋没。</t>
    <rPh sb="3" eb="6">
      <t xml:space="preserve">スイジョウキフンｋ </t>
    </rPh>
    <rPh sb="6" eb="8">
      <t xml:space="preserve">フンカ </t>
    </rPh>
    <rPh sb="9" eb="12">
      <t xml:space="preserve">サイセイキヲ </t>
    </rPh>
    <rPh sb="13" eb="14">
      <t xml:space="preserve">ムカエ </t>
    </rPh>
    <rPh sb="16" eb="21">
      <t xml:space="preserve">カサイリュウガ </t>
    </rPh>
    <rPh sb="22" eb="24">
      <t xml:space="preserve">ハッセイ </t>
    </rPh>
    <rPh sb="25" eb="30">
      <t xml:space="preserve">カサイリュウハ </t>
    </rPh>
    <rPh sb="31" eb="33">
      <t xml:space="preserve">ゲンザイノ </t>
    </rPh>
    <rPh sb="37" eb="38">
      <t xml:space="preserve">シ </t>
    </rPh>
    <rPh sb="40" eb="42">
      <t xml:space="preserve">トウタツシ </t>
    </rPh>
    <rPh sb="51" eb="53">
      <t xml:space="preserve">シガイ </t>
    </rPh>
    <rPh sb="54" eb="56">
      <t xml:space="preserve">マイボツ </t>
    </rPh>
    <phoneticPr fontId="1"/>
  </si>
  <si>
    <t>EU4pf</t>
    <phoneticPr fontId="1"/>
  </si>
  <si>
    <t>時刻不明　岩片に富む小規模な火砕密度流が発生</t>
    <rPh sb="0" eb="4">
      <t>カルデラ</t>
    </rPh>
    <rPh sb="6" eb="9">
      <t xml:space="preserve">カサイリュウ </t>
    </rPh>
    <rPh sb="10" eb="13">
      <t xml:space="preserve">ショウキボ </t>
    </rPh>
    <rPh sb="14" eb="16">
      <t xml:space="preserve">ハッセイ </t>
    </rPh>
    <rPh sb="16" eb="18">
      <t xml:space="preserve">ミツド </t>
    </rPh>
    <phoneticPr fontId="1"/>
  </si>
  <si>
    <t>EU5</t>
    <phoneticPr fontId="1"/>
  </si>
  <si>
    <t>時刻不明　カルデラ形成が最盛期に達し，基盤岩などを含んだ岩片に富む火砕密度流が発生。</t>
    <rPh sb="0" eb="4">
      <t>カルデラ</t>
    </rPh>
    <rPh sb="5" eb="6">
      <t xml:space="preserve">ケイセイ </t>
    </rPh>
    <rPh sb="8" eb="11">
      <t xml:space="preserve">サイセイキ </t>
    </rPh>
    <rPh sb="12" eb="13">
      <t xml:space="preserve">タッシ </t>
    </rPh>
    <rPh sb="15" eb="17">
      <t xml:space="preserve">ガンペンニトム </t>
    </rPh>
    <rPh sb="19" eb="22">
      <t xml:space="preserve">キバンガンヲ </t>
    </rPh>
    <rPh sb="25" eb="26">
      <t xml:space="preserve">フクンダ </t>
    </rPh>
    <rPh sb="29" eb="32">
      <t xml:space="preserve">カサイリュウ </t>
    </rPh>
    <rPh sb="33" eb="35">
      <t xml:space="preserve">ハッセイ </t>
    </rPh>
    <rPh sb="35" eb="37">
      <t xml:space="preserve">ミツド </t>
    </rPh>
    <phoneticPr fontId="1"/>
  </si>
  <si>
    <t>EU6</t>
    <phoneticPr fontId="1"/>
  </si>
  <si>
    <t>時刻不明　マグマ水蒸気噴火により、火砕密度流が発生</t>
    <rPh sb="0" eb="2">
      <t xml:space="preserve">ジコク </t>
    </rPh>
    <rPh sb="2" eb="4">
      <t xml:space="preserve">フメイ </t>
    </rPh>
    <rPh sb="5" eb="8">
      <t xml:space="preserve">マグマスイジョウキフンｋ </t>
    </rPh>
    <rPh sb="11" eb="12">
      <t xml:space="preserve">フンカ </t>
    </rPh>
    <rPh sb="17" eb="22">
      <t xml:space="preserve">カサイリュウノ </t>
    </rPh>
    <rPh sb="23" eb="25">
      <t xml:space="preserve">ハッセイ </t>
    </rPh>
    <phoneticPr fontId="1"/>
  </si>
  <si>
    <t>EU7</t>
    <phoneticPr fontId="1"/>
  </si>
  <si>
    <t>時刻不明　マグマ水蒸気噴火により、火砕密度流の発生と降灰を繰り返す</t>
    <rPh sb="0" eb="2">
      <t xml:space="preserve">ジコク </t>
    </rPh>
    <rPh sb="2" eb="4">
      <t xml:space="preserve">フメイ </t>
    </rPh>
    <rPh sb="5" eb="8">
      <t xml:space="preserve">マグマスイジョウキフンｋ </t>
    </rPh>
    <rPh sb="11" eb="12">
      <t xml:space="preserve">フンカ </t>
    </rPh>
    <rPh sb="17" eb="22">
      <t xml:space="preserve">カサイリュウノ </t>
    </rPh>
    <rPh sb="23" eb="25">
      <t xml:space="preserve">ハッセイ </t>
    </rPh>
    <rPh sb="26" eb="28">
      <t xml:space="preserve">コウハイ </t>
    </rPh>
    <rPh sb="29" eb="30">
      <t xml:space="preserve">クリカエス </t>
    </rPh>
    <phoneticPr fontId="1"/>
  </si>
  <si>
    <t>EU8</t>
    <phoneticPr fontId="1"/>
  </si>
  <si>
    <t>VEI3</t>
  </si>
  <si>
    <t>VEI4</t>
  </si>
  <si>
    <t>VEI2</t>
  </si>
  <si>
    <t>Agung_1963</t>
  </si>
  <si>
    <t>火山の全周で甚大な被害との記録あり</t>
    <rPh sb="0" eb="2">
      <t>カザn</t>
    </rPh>
    <rPh sb="3" eb="5">
      <t>ゼn</t>
    </rPh>
    <rPh sb="6" eb="8">
      <t>ジンダ</t>
    </rPh>
    <rPh sb="9" eb="11">
      <t>ヒガイ</t>
    </rPh>
    <rPh sb="13" eb="15">
      <t>キロク</t>
    </rPh>
    <phoneticPr fontId="1"/>
  </si>
  <si>
    <t>Fontijn et al. (2015) BV</t>
    <phoneticPr fontId="1"/>
  </si>
  <si>
    <t>詳細不明．Baturの噴火と混同した記録?</t>
    <rPh sb="0" eb="4">
      <t>ショウサイ</t>
    </rPh>
    <rPh sb="11" eb="13">
      <t>フンカ</t>
    </rPh>
    <rPh sb="14" eb="16">
      <t>コンド</t>
    </rPh>
    <rPh sb="18" eb="20">
      <t>キロク</t>
    </rPh>
    <phoneticPr fontId="1"/>
  </si>
  <si>
    <t>1963年噴火と同等規模の噴火</t>
    <rPh sb="4" eb="7">
      <t>ネn</t>
    </rPh>
    <rPh sb="8" eb="12">
      <t>ドウトウキボ</t>
    </rPh>
    <rPh sb="13" eb="15">
      <t>フンカ</t>
    </rPh>
    <phoneticPr fontId="1"/>
  </si>
  <si>
    <t>噴気の増加</t>
  </si>
  <si>
    <t>Zen and Hadikusumo (1964) BV</t>
    <phoneticPr fontId="1"/>
  </si>
  <si>
    <t>有感地震の増加。メルカリ震度階級II-III</t>
  </si>
  <si>
    <t>Self and Rampino (2012) BV</t>
  </si>
  <si>
    <t>18日午後，南斜面のJehkoriで有感地震をたびたび感じる</t>
    <rPh sb="2" eb="3">
      <t>ニチ</t>
    </rPh>
    <rPh sb="3" eb="5">
      <t>ゴゴ</t>
    </rPh>
    <rPh sb="6" eb="9">
      <t>ミナミシャメン</t>
    </rPh>
    <rPh sb="18" eb="22">
      <t>ユウカンジシン</t>
    </rPh>
    <rPh sb="27" eb="28">
      <t>カン</t>
    </rPh>
    <phoneticPr fontId="1"/>
  </si>
  <si>
    <t>18日夜、北麓のTianjarで地鳴りを聴く</t>
    <rPh sb="2" eb="3">
      <t>ニチ</t>
    </rPh>
    <rPh sb="5" eb="7">
      <t>ホクロク</t>
    </rPh>
    <rPh sb="16" eb="18">
      <t>ジナ</t>
    </rPh>
    <rPh sb="20" eb="21">
      <t>キ</t>
    </rPh>
    <phoneticPr fontId="1"/>
  </si>
  <si>
    <t>北麓のTianjarで地鳴りを聴く</t>
  </si>
  <si>
    <t>北麓のTianjarで，月明りの中薄い噴煙が立ち上っているのが目撃される</t>
    <rPh sb="0" eb="2">
      <t>ホクロク</t>
    </rPh>
    <rPh sb="12" eb="14">
      <t>ツキアカ</t>
    </rPh>
    <rPh sb="16" eb="17">
      <t>ナカ</t>
    </rPh>
    <rPh sb="17" eb="18">
      <t>ウス</t>
    </rPh>
    <rPh sb="19" eb="21">
      <t>フンエン</t>
    </rPh>
    <rPh sb="22" eb="23">
      <t>タ</t>
    </rPh>
    <rPh sb="24" eb="25">
      <t>ノボ</t>
    </rPh>
    <rPh sb="31" eb="33">
      <t>モクゲキ</t>
    </rPh>
    <phoneticPr fontId="1"/>
  </si>
  <si>
    <t>19日5時に最初の爆発が聴こえる．以降約1時間おきに間欠的に爆発．規模は次第に激しくなり，夜間は発光現象がみられるように．</t>
    <rPh sb="2" eb="3">
      <t>ニチ</t>
    </rPh>
    <rPh sb="4" eb="5">
      <t>ジ</t>
    </rPh>
    <rPh sb="6" eb="8">
      <t>サイショ</t>
    </rPh>
    <rPh sb="9" eb="11">
      <t>バクハツ</t>
    </rPh>
    <rPh sb="12" eb="13">
      <t>キ</t>
    </rPh>
    <rPh sb="17" eb="19">
      <t>イコウ</t>
    </rPh>
    <rPh sb="19" eb="20">
      <t>ヤク</t>
    </rPh>
    <rPh sb="21" eb="23">
      <t>ジカン</t>
    </rPh>
    <rPh sb="26" eb="29">
      <t>カンケツテキ</t>
    </rPh>
    <rPh sb="30" eb="32">
      <t>バクハツ</t>
    </rPh>
    <rPh sb="33" eb="35">
      <t>キボ</t>
    </rPh>
    <rPh sb="36" eb="38">
      <t>シダイ</t>
    </rPh>
    <rPh sb="39" eb="40">
      <t>ハゲ</t>
    </rPh>
    <rPh sb="45" eb="47">
      <t>ヤカン</t>
    </rPh>
    <rPh sb="48" eb="52">
      <t>ハッコウゲンショウ</t>
    </rPh>
    <phoneticPr fontId="1"/>
  </si>
  <si>
    <t>北斜面のSiligadingを火砕流が襲い死者が出る．</t>
    <rPh sb="0" eb="3">
      <t>キタシャメン</t>
    </rPh>
    <rPh sb="15" eb="18">
      <t>カサイリュウ</t>
    </rPh>
    <rPh sb="19" eb="20">
      <t>オソ</t>
    </rPh>
    <rPh sb="21" eb="23">
      <t>シシャ</t>
    </rPh>
    <rPh sb="24" eb="25">
      <t>デ</t>
    </rPh>
    <phoneticPr fontId="1"/>
  </si>
  <si>
    <t>安山岩質溶岩が山頂火口から北側に向けて流出．3月半ばまでに長さ7 kmまで伸びる．3/17の噴火で火口は空になり，供給停止? 以降は距離はあまり伸びず，幅を広げる．流動は4月末ごろほぼ停止．体積0.11 km3．</t>
    <rPh sb="0" eb="4">
      <t>アンザンガンシツ</t>
    </rPh>
    <rPh sb="4" eb="6">
      <t>ヨウガン</t>
    </rPh>
    <rPh sb="7" eb="9">
      <t>サンチョウ</t>
    </rPh>
    <rPh sb="9" eb="11">
      <t>カコウ</t>
    </rPh>
    <rPh sb="13" eb="15">
      <t>キタガワ</t>
    </rPh>
    <rPh sb="16" eb="17">
      <t>ム</t>
    </rPh>
    <rPh sb="19" eb="21">
      <t>リュウシュツ</t>
    </rPh>
    <rPh sb="23" eb="25">
      <t>ガツナカ</t>
    </rPh>
    <rPh sb="29" eb="30">
      <t>ナガ</t>
    </rPh>
    <rPh sb="37" eb="38">
      <t>ノ</t>
    </rPh>
    <rPh sb="46" eb="48">
      <t>フンカ</t>
    </rPh>
    <rPh sb="49" eb="51">
      <t>カコウ</t>
    </rPh>
    <rPh sb="52" eb="53">
      <t>カラ</t>
    </rPh>
    <rPh sb="57" eb="61">
      <t>キョウキュウテイシ</t>
    </rPh>
    <rPh sb="63" eb="65">
      <t>イコウ</t>
    </rPh>
    <rPh sb="66" eb="68">
      <t>キョリ</t>
    </rPh>
    <rPh sb="72" eb="73">
      <t>ノ</t>
    </rPh>
    <rPh sb="76" eb="77">
      <t>ハバ</t>
    </rPh>
    <rPh sb="78" eb="79">
      <t>ヒロ</t>
    </rPh>
    <rPh sb="82" eb="84">
      <t>リュウドウ</t>
    </rPh>
    <rPh sb="86" eb="87">
      <t>ガツ</t>
    </rPh>
    <rPh sb="87" eb="88">
      <t>マツ</t>
    </rPh>
    <rPh sb="92" eb="94">
      <t>テイシ</t>
    </rPh>
    <rPh sb="95" eb="97">
      <t>タイセキ</t>
    </rPh>
    <phoneticPr fontId="1"/>
  </si>
  <si>
    <t>溶岩流出開始と同期して，間欠的な爆発は激しさを増し，南および南東斜面，一部北斜面に火砕流が流下するようになる．噴煙高度は高度9000 m程度に達することも．南西麓Besakihでは火山灰・火山礫が10 cmほど積もる．</t>
    <rPh sb="0" eb="6">
      <t>ヨウガンリュウシュツカイシ</t>
    </rPh>
    <rPh sb="7" eb="9">
      <t>ドウキ</t>
    </rPh>
    <rPh sb="12" eb="15">
      <t>カンケツテキ</t>
    </rPh>
    <rPh sb="16" eb="18">
      <t>バクハツ</t>
    </rPh>
    <rPh sb="19" eb="20">
      <t>ハゲ</t>
    </rPh>
    <rPh sb="23" eb="24">
      <t>マ</t>
    </rPh>
    <rPh sb="25" eb="26">
      <t>ミナミ</t>
    </rPh>
    <rPh sb="29" eb="33">
      <t>ナントウシャメン</t>
    </rPh>
    <rPh sb="35" eb="37">
      <t>イチブ</t>
    </rPh>
    <rPh sb="37" eb="40">
      <t>キタシャメン</t>
    </rPh>
    <rPh sb="40" eb="43">
      <t>カサイリュウ</t>
    </rPh>
    <rPh sb="44" eb="46">
      <t>リュウカ</t>
    </rPh>
    <rPh sb="54" eb="58">
      <t>フンエンコウド</t>
    </rPh>
    <rPh sb="70" eb="71">
      <t>タッ</t>
    </rPh>
    <rPh sb="78" eb="81">
      <t>ナンセイロク</t>
    </rPh>
    <rPh sb="90" eb="93">
      <t>カザンバイ</t>
    </rPh>
    <rPh sb="94" eb="97">
      <t>カザンレキ</t>
    </rPh>
    <rPh sb="105" eb="106">
      <t>ツ</t>
    </rPh>
    <phoneticPr fontId="1"/>
  </si>
  <si>
    <t>目視で13 km以上の噴煙柱高度 (Zen &amp; Hadikusumo, 1964)．Self &amp; Rampino (2012)は高度19-26 km程度と推定．火砕流が流下し，南では山頂から約14 km離れたSelatエリアに到達．1200人以上の死者．北斜面では10.5 km流れた．南西斜面のBesakihには火砕流は流下しなかったが，火山礫が25-30 cm降り積もる．1000 km近く離れたジャカルタでも降灰．スラバヤでは真っ暗になるほどの降灰に加え爆発音が聴こえた．降下火砕物の噴出量は約0.4 km3．</t>
    <rPh sb="0" eb="2">
      <t>モクシ</t>
    </rPh>
    <rPh sb="8" eb="10">
      <t>イジョウ</t>
    </rPh>
    <rPh sb="11" eb="14">
      <t>フンエンチュウ</t>
    </rPh>
    <rPh sb="14" eb="16">
      <t>コウド</t>
    </rPh>
    <rPh sb="64" eb="66">
      <t>コウド</t>
    </rPh>
    <rPh sb="74" eb="76">
      <t>テイド</t>
    </rPh>
    <rPh sb="77" eb="79">
      <t>スイテイ</t>
    </rPh>
    <rPh sb="80" eb="83">
      <t>カサイリュウ</t>
    </rPh>
    <rPh sb="84" eb="86">
      <t>リュウカ</t>
    </rPh>
    <rPh sb="88" eb="89">
      <t>ミナミ</t>
    </rPh>
    <rPh sb="91" eb="93">
      <t>サンチョウ</t>
    </rPh>
    <rPh sb="95" eb="96">
      <t>ヤク</t>
    </rPh>
    <rPh sb="101" eb="102">
      <t>ハナ</t>
    </rPh>
    <rPh sb="113" eb="115">
      <t>トウタツ</t>
    </rPh>
    <rPh sb="120" eb="121">
      <t>ニン</t>
    </rPh>
    <rPh sb="121" eb="123">
      <t>イジョウ</t>
    </rPh>
    <rPh sb="124" eb="126">
      <t>シシャ</t>
    </rPh>
    <rPh sb="127" eb="130">
      <t>キタシャメン</t>
    </rPh>
    <rPh sb="139" eb="140">
      <t>ナガ</t>
    </rPh>
    <rPh sb="143" eb="147">
      <t>ナンセイシャメン</t>
    </rPh>
    <rPh sb="157" eb="160">
      <t>カサイリュウ</t>
    </rPh>
    <rPh sb="161" eb="163">
      <t>リュウカ</t>
    </rPh>
    <rPh sb="170" eb="173">
      <t>カザンレキ</t>
    </rPh>
    <rPh sb="182" eb="183">
      <t>フ</t>
    </rPh>
    <rPh sb="184" eb="185">
      <t>ツ</t>
    </rPh>
    <rPh sb="195" eb="196">
      <t>チカ</t>
    </rPh>
    <rPh sb="197" eb="198">
      <t>ハナ</t>
    </rPh>
    <rPh sb="207" eb="209">
      <t>コウハイ</t>
    </rPh>
    <rPh sb="216" eb="217">
      <t>マ</t>
    </rPh>
    <rPh sb="218" eb="219">
      <t>クラ</t>
    </rPh>
    <rPh sb="225" eb="227">
      <t>コウハイ</t>
    </rPh>
    <rPh sb="228" eb="229">
      <t>クワ</t>
    </rPh>
    <rPh sb="230" eb="233">
      <t>バクハツオン</t>
    </rPh>
    <rPh sb="234" eb="235">
      <t>キ</t>
    </rPh>
    <rPh sb="239" eb="244">
      <t>コウカカサイブツ</t>
    </rPh>
    <rPh sb="245" eb="248">
      <t>フンシュツリョウ</t>
    </rPh>
    <rPh sb="249" eb="250">
      <t>ヤク</t>
    </rPh>
    <phoneticPr fontId="1"/>
  </si>
  <si>
    <t>17日の噴火後セスナ機による観察では，火口は大きな穴となっており溶岩はみられなかった．</t>
    <rPh sb="2" eb="3">
      <t>ニチ</t>
    </rPh>
    <rPh sb="4" eb="7">
      <t>フンカゴ</t>
    </rPh>
    <rPh sb="10" eb="11">
      <t>キ</t>
    </rPh>
    <rPh sb="14" eb="16">
      <t>カンサツ</t>
    </rPh>
    <rPh sb="19" eb="21">
      <t>カコウ</t>
    </rPh>
    <rPh sb="22" eb="23">
      <t>オオ</t>
    </rPh>
    <rPh sb="25" eb="26">
      <t>アナ</t>
    </rPh>
    <rPh sb="32" eb="34">
      <t>ヨウガン</t>
    </rPh>
    <phoneticPr fontId="1"/>
  </si>
  <si>
    <t>5月11日まで間欠的な爆発・火山灰降下・火砕流発生．地鳴りも聴かれる．噴煙高度7 km程度．</t>
    <rPh sb="14" eb="17">
      <t>カザンバイ</t>
    </rPh>
    <rPh sb="17" eb="19">
      <t>コウカ</t>
    </rPh>
    <rPh sb="20" eb="25">
      <t>カサイリュウハッセイ</t>
    </rPh>
    <rPh sb="26" eb="28">
      <t>ジナ</t>
    </rPh>
    <rPh sb="30" eb="31">
      <t>キ</t>
    </rPh>
    <rPh sb="35" eb="39">
      <t>フンエンコウド</t>
    </rPh>
    <rPh sb="43" eb="45">
      <t>テイド</t>
    </rPh>
    <phoneticPr fontId="1"/>
  </si>
  <si>
    <t>比較的静穏に1日に10-20回程度の小爆発を繰り返す．白～灰色の噴煙が高度4～5 kmまで上昇．5/11の地鳴りはやや大きかった．</t>
    <rPh sb="0" eb="3">
      <t>ヒカクテキ</t>
    </rPh>
    <rPh sb="3" eb="5">
      <t>セイオン</t>
    </rPh>
    <rPh sb="7" eb="8">
      <t>ニチ</t>
    </rPh>
    <rPh sb="14" eb="15">
      <t>カイ</t>
    </rPh>
    <rPh sb="15" eb="17">
      <t>テイド</t>
    </rPh>
    <rPh sb="18" eb="21">
      <t>ショウバクハツ</t>
    </rPh>
    <rPh sb="22" eb="23">
      <t>ク</t>
    </rPh>
    <rPh sb="24" eb="25">
      <t>カエ</t>
    </rPh>
    <rPh sb="27" eb="28">
      <t>シロ</t>
    </rPh>
    <rPh sb="29" eb="31">
      <t>ハイイロ</t>
    </rPh>
    <rPh sb="32" eb="34">
      <t>フンエン</t>
    </rPh>
    <rPh sb="35" eb="37">
      <t>コウド</t>
    </rPh>
    <rPh sb="45" eb="47">
      <t>ジョウショウ</t>
    </rPh>
    <rPh sb="53" eb="55">
      <t>ジナ</t>
    </rPh>
    <rPh sb="59" eb="60">
      <t>オオ</t>
    </rPh>
    <phoneticPr fontId="1"/>
  </si>
  <si>
    <t>早朝から爆発の頻度が次第に増す</t>
    <rPh sb="0" eb="2">
      <t>ソウチョウ</t>
    </rPh>
    <rPh sb="4" eb="6">
      <t>バクハツ</t>
    </rPh>
    <rPh sb="7" eb="9">
      <t>ヒンド</t>
    </rPh>
    <rPh sb="10" eb="12">
      <t>シダイ</t>
    </rPh>
    <rPh sb="13" eb="14">
      <t>マ</t>
    </rPh>
    <phoneticPr fontId="1"/>
  </si>
  <si>
    <t>北麓に火砕流が5.5 km流下</t>
    <rPh sb="0" eb="2">
      <t>ホクロク</t>
    </rPh>
    <rPh sb="3" eb="6">
      <t>カサイリュウ</t>
    </rPh>
    <rPh sb="13" eb="15">
      <t>リュウカ</t>
    </rPh>
    <phoneticPr fontId="1"/>
  </si>
  <si>
    <t>南東麓に火砕流が流下</t>
    <rPh sb="0" eb="3">
      <t>ナントウロク</t>
    </rPh>
    <rPh sb="4" eb="7">
      <t>カサイリュウ</t>
    </rPh>
    <rPh sb="8" eb="10">
      <t>リュウカ</t>
    </rPh>
    <phoneticPr fontId="1"/>
  </si>
  <si>
    <t>黒色噴煙が火口から高度8 kmまで立ち昇る</t>
    <rPh sb="0" eb="4">
      <t>コクショクフンエン</t>
    </rPh>
    <rPh sb="5" eb="7">
      <t>カコウ</t>
    </rPh>
    <rPh sb="9" eb="11">
      <t>コウド</t>
    </rPh>
    <rPh sb="17" eb="18">
      <t>タ</t>
    </rPh>
    <rPh sb="19" eb="20">
      <t>ノボ</t>
    </rPh>
    <phoneticPr fontId="1"/>
  </si>
  <si>
    <t>南西Rendangで地鳴り・爆発音・火山雷を観測</t>
    <rPh sb="0" eb="2">
      <t>ナンセイ</t>
    </rPh>
    <rPh sb="10" eb="12">
      <t>ジナ</t>
    </rPh>
    <rPh sb="14" eb="17">
      <t>バクハツオン</t>
    </rPh>
    <rPh sb="18" eb="21">
      <t>カザンライ</t>
    </rPh>
    <rPh sb="22" eb="24">
      <t>カンソク</t>
    </rPh>
    <phoneticPr fontId="1"/>
  </si>
  <si>
    <t>南麓Budakelingで地鳴りと焼けつくような音</t>
    <rPh sb="0" eb="2">
      <t>ナンロク</t>
    </rPh>
    <rPh sb="13" eb="15">
      <t>ジナ</t>
    </rPh>
    <rPh sb="17" eb="18">
      <t>ヤ</t>
    </rPh>
    <rPh sb="24" eb="25">
      <t>オト</t>
    </rPh>
    <phoneticPr fontId="1"/>
  </si>
  <si>
    <t>噴煙が高度10 km程度まで立ち昇る</t>
    <rPh sb="0" eb="2">
      <t>フンエン</t>
    </rPh>
    <rPh sb="3" eb="5">
      <t>コウド</t>
    </rPh>
    <rPh sb="10" eb="12">
      <t>テイド</t>
    </rPh>
    <rPh sb="14" eb="15">
      <t>タ</t>
    </rPh>
    <rPh sb="16" eb="17">
      <t>ノボ</t>
    </rPh>
    <phoneticPr fontId="1"/>
  </si>
  <si>
    <t>北麓に火砕流が8 km流下</t>
    <rPh sb="0" eb="2">
      <t>ホクロク</t>
    </rPh>
    <rPh sb="3" eb="6">
      <t>カサイリュウ</t>
    </rPh>
    <rPh sb="11" eb="13">
      <t>リュウカ</t>
    </rPh>
    <phoneticPr fontId="1"/>
  </si>
  <si>
    <t>地鳴りを伴う爆発に続いて北麓でシャワーのように砂サイズの火砕物が降下．絶え間ない爆発音・焼けつくような音・地鳴り・火山雷．</t>
    <rPh sb="0" eb="2">
      <t>ジナ</t>
    </rPh>
    <rPh sb="4" eb="5">
      <t>トモナ</t>
    </rPh>
    <rPh sb="6" eb="8">
      <t>バクハツ</t>
    </rPh>
    <rPh sb="9" eb="10">
      <t>ツヅ</t>
    </rPh>
    <rPh sb="12" eb="14">
      <t>ホクロク</t>
    </rPh>
    <rPh sb="23" eb="24">
      <t>スナ</t>
    </rPh>
    <rPh sb="28" eb="31">
      <t>カサイブツ</t>
    </rPh>
    <rPh sb="32" eb="34">
      <t>コウカ</t>
    </rPh>
    <rPh sb="35" eb="36">
      <t>タ</t>
    </rPh>
    <rPh sb="37" eb="38">
      <t>マ</t>
    </rPh>
    <rPh sb="40" eb="43">
      <t>バクハツオン</t>
    </rPh>
    <rPh sb="44" eb="45">
      <t>ヤ</t>
    </rPh>
    <rPh sb="51" eb="52">
      <t>オト</t>
    </rPh>
    <rPh sb="53" eb="55">
      <t>ジナ</t>
    </rPh>
    <rPh sb="57" eb="60">
      <t>カザンライ</t>
    </rPh>
    <phoneticPr fontId="1"/>
  </si>
  <si>
    <t>南西Rendangでは17時から22時まで火砕物降下</t>
    <rPh sb="13" eb="14">
      <t>ジ</t>
    </rPh>
    <rPh sb="18" eb="19">
      <t>ジ</t>
    </rPh>
    <rPh sb="21" eb="24">
      <t>カサイブツ</t>
    </rPh>
    <rPh sb="24" eb="26">
      <t>コウカ</t>
    </rPh>
    <phoneticPr fontId="1"/>
  </si>
  <si>
    <t>厚い噴煙が高度13 kmまで上昇し西に流される．南東斜面に多数の火砕流が流下．</t>
    <rPh sb="0" eb="1">
      <t>アツ</t>
    </rPh>
    <rPh sb="2" eb="4">
      <t>フンエン</t>
    </rPh>
    <rPh sb="5" eb="7">
      <t>コウド</t>
    </rPh>
    <rPh sb="14" eb="16">
      <t>ジョウショウ</t>
    </rPh>
    <rPh sb="17" eb="18">
      <t>ニシ</t>
    </rPh>
    <rPh sb="19" eb="20">
      <t>ナガ</t>
    </rPh>
    <rPh sb="24" eb="28">
      <t>ナントウシャメン</t>
    </rPh>
    <rPh sb="29" eb="31">
      <t>タスウ</t>
    </rPh>
    <rPh sb="32" eb="35">
      <t>カサイリュウ</t>
    </rPh>
    <rPh sb="36" eb="38">
      <t>リュウカ</t>
    </rPh>
    <phoneticPr fontId="1"/>
  </si>
  <si>
    <t>北麓で火山礫・砂サイズの粒子が火山灰とともに23時まで降下し続ける．焼けつくような音と地鳴りも継続．</t>
    <rPh sb="0" eb="2">
      <t>ホクロク</t>
    </rPh>
    <rPh sb="3" eb="6">
      <t>カザンレキ</t>
    </rPh>
    <rPh sb="7" eb="8">
      <t>スナ</t>
    </rPh>
    <rPh sb="12" eb="14">
      <t>リュウシ</t>
    </rPh>
    <rPh sb="15" eb="18">
      <t>カザンバイ</t>
    </rPh>
    <rPh sb="24" eb="25">
      <t>ジ</t>
    </rPh>
    <rPh sb="27" eb="29">
      <t>コウカ</t>
    </rPh>
    <rPh sb="30" eb="31">
      <t>ツヅ</t>
    </rPh>
    <rPh sb="34" eb="35">
      <t>ヤ</t>
    </rPh>
    <rPh sb="41" eb="42">
      <t>オト</t>
    </rPh>
    <rPh sb="43" eb="45">
      <t>ジナ</t>
    </rPh>
    <rPh sb="47" eb="49">
      <t>ケイゾク</t>
    </rPh>
    <phoneticPr fontId="1"/>
  </si>
  <si>
    <t>南麓Budakelingでぶどうサイズの火山礫が30分間降り注ぐ</t>
    <rPh sb="0" eb="2">
      <t>ナンロク</t>
    </rPh>
    <rPh sb="20" eb="23">
      <t>カザンレキ</t>
    </rPh>
    <rPh sb="26" eb="28">
      <t>フンカン</t>
    </rPh>
    <rPh sb="28" eb="29">
      <t>フ</t>
    </rPh>
    <rPh sb="30" eb="31">
      <t>ソソ</t>
    </rPh>
    <phoneticPr fontId="1"/>
  </si>
  <si>
    <t>北麓Batulompehは火山灰で真っ暗になる</t>
    <rPh sb="0" eb="2">
      <t>ホクロク</t>
    </rPh>
    <rPh sb="13" eb="16">
      <t>カザンバイ</t>
    </rPh>
    <rPh sb="17" eb="18">
      <t>マ</t>
    </rPh>
    <rPh sb="19" eb="20">
      <t>クラ</t>
    </rPh>
    <phoneticPr fontId="1"/>
  </si>
  <si>
    <t>南麓Budakelingで2回目の火砕物降下</t>
    <rPh sb="14" eb="16">
      <t>カイメ</t>
    </rPh>
    <rPh sb="17" eb="20">
      <t>カサイブツ</t>
    </rPh>
    <rPh sb="20" eb="22">
      <t>コウカ</t>
    </rPh>
    <phoneticPr fontId="1"/>
  </si>
  <si>
    <t>南東麓Bedandemではこぶし大の火砕物が降下．南斜面の家屋や森林が火砕流で焼ける．</t>
    <rPh sb="0" eb="3">
      <t>ナントウロク</t>
    </rPh>
    <rPh sb="16" eb="17">
      <t>ダイ</t>
    </rPh>
    <rPh sb="18" eb="21">
      <t>カサイブツ</t>
    </rPh>
    <rPh sb="22" eb="24">
      <t>コウカ</t>
    </rPh>
    <rPh sb="25" eb="28">
      <t>ミナミシャメン</t>
    </rPh>
    <rPh sb="29" eb="31">
      <t>カオク</t>
    </rPh>
    <rPh sb="32" eb="34">
      <t>シンリン</t>
    </rPh>
    <rPh sb="35" eb="38">
      <t>カサイリュウ</t>
    </rPh>
    <rPh sb="39" eb="40">
      <t>ヤ</t>
    </rPh>
    <phoneticPr fontId="1"/>
  </si>
  <si>
    <t>北麓Tianjarでも砂サイズの火砕物降下開始．火砕流が10 km流下．</t>
    <rPh sb="0" eb="2">
      <t>ホクロク</t>
    </rPh>
    <rPh sb="11" eb="12">
      <t>スナ</t>
    </rPh>
    <rPh sb="16" eb="19">
      <t>カサイブツ</t>
    </rPh>
    <rPh sb="19" eb="21">
      <t>コウカ</t>
    </rPh>
    <rPh sb="21" eb="23">
      <t>カイシ</t>
    </rPh>
    <rPh sb="24" eb="27">
      <t>カサイリュウ</t>
    </rPh>
    <rPh sb="33" eb="35">
      <t>リュウカ</t>
    </rPh>
    <phoneticPr fontId="1"/>
  </si>
  <si>
    <t>地震</t>
    <rPh sb="0" eb="2">
      <t>ジシン</t>
    </rPh>
    <phoneticPr fontId="1"/>
  </si>
  <si>
    <t>Karangasamで有感地震</t>
    <rPh sb="11" eb="15">
      <t>ユウカンジシン</t>
    </rPh>
    <phoneticPr fontId="1"/>
  </si>
  <si>
    <t>南麓Budakelingでは地鳴りが聴こえなくなる．噴火活動の低下．</t>
    <rPh sb="0" eb="2">
      <t>ナンロク</t>
    </rPh>
    <rPh sb="14" eb="16">
      <t>ジナ</t>
    </rPh>
    <rPh sb="18" eb="19">
      <t>キ</t>
    </rPh>
    <rPh sb="26" eb="30">
      <t>フンカカツドウ</t>
    </rPh>
    <rPh sb="31" eb="33">
      <t>テイカ</t>
    </rPh>
    <phoneticPr fontId="1"/>
  </si>
  <si>
    <t>噴煙高度8 km．火砕流が6.5 km流下．</t>
    <rPh sb="0" eb="4">
      <t>フンエンコウド</t>
    </rPh>
    <rPh sb="9" eb="12">
      <t>カサイリュウ</t>
    </rPh>
    <rPh sb="19" eb="21">
      <t>リュウカ</t>
    </rPh>
    <phoneticPr fontId="1"/>
  </si>
  <si>
    <t>北麓Batulompehは砂サイズの火砕物降下が継続</t>
    <rPh sb="13" eb="14">
      <t>スナ</t>
    </rPh>
    <rPh sb="18" eb="21">
      <t>カサイブツ</t>
    </rPh>
    <rPh sb="21" eb="23">
      <t>コウカ</t>
    </rPh>
    <rPh sb="24" eb="26">
      <t>ケイゾク</t>
    </rPh>
    <phoneticPr fontId="1"/>
  </si>
  <si>
    <t>北麓Batulompehで聴こえる爆発音が次第に弱く，より間欠的になる．砂サイズの火砕物降下は継続．</t>
    <rPh sb="13" eb="14">
      <t>キ</t>
    </rPh>
    <rPh sb="17" eb="20">
      <t>バクハツオン</t>
    </rPh>
    <rPh sb="21" eb="23">
      <t>シダイ</t>
    </rPh>
    <rPh sb="24" eb="25">
      <t>ヨワ</t>
    </rPh>
    <rPh sb="29" eb="32">
      <t>カンケツテキ</t>
    </rPh>
    <phoneticPr fontId="1"/>
  </si>
  <si>
    <t>山頂に火が見えた</t>
    <rPh sb="0" eb="2">
      <t>サンチョウ</t>
    </rPh>
    <rPh sb="3" eb="4">
      <t>ヒ</t>
    </rPh>
    <rPh sb="5" eb="6">
      <t>ミ</t>
    </rPh>
    <phoneticPr fontId="1"/>
  </si>
  <si>
    <t>北麓Batulompehでは灰雨が降る．弱い爆発音が間欠的に続く．</t>
    <rPh sb="14" eb="15">
      <t>ハイ</t>
    </rPh>
    <rPh sb="15" eb="16">
      <t>アメ</t>
    </rPh>
    <rPh sb="17" eb="18">
      <t>フ</t>
    </rPh>
    <rPh sb="20" eb="21">
      <t>ヨワ</t>
    </rPh>
    <rPh sb="22" eb="25">
      <t>バクハツオン</t>
    </rPh>
    <rPh sb="26" eb="29">
      <t>カンケツテキ</t>
    </rPh>
    <rPh sb="30" eb="31">
      <t>ツヅ</t>
    </rPh>
    <phoneticPr fontId="1"/>
  </si>
  <si>
    <t>北麓Batulompehでは引き続き弱い爆発音と地鳴りを聴く</t>
    <rPh sb="14" eb="15">
      <t>ヒ</t>
    </rPh>
    <rPh sb="16" eb="17">
      <t>ツヅ</t>
    </rPh>
    <rPh sb="18" eb="19">
      <t>ヨワ</t>
    </rPh>
    <rPh sb="20" eb="23">
      <t>バクハツオン</t>
    </rPh>
    <rPh sb="24" eb="26">
      <t>ジナ</t>
    </rPh>
    <rPh sb="28" eb="29">
      <t>キ</t>
    </rPh>
    <phoneticPr fontId="1"/>
  </si>
  <si>
    <t>北麓Batulompehでは爆発音はまれになる</t>
    <rPh sb="14" eb="17">
      <t>バクハツオン</t>
    </rPh>
    <phoneticPr fontId="1"/>
  </si>
  <si>
    <t>北麓Batulompehでは弱い地鳴りが継続．積もった火砕物の厚さは18.5 cmに達する．</t>
    <rPh sb="14" eb="15">
      <t>ヨワ</t>
    </rPh>
    <rPh sb="16" eb="18">
      <t>ジナ</t>
    </rPh>
    <rPh sb="20" eb="22">
      <t>ケイゾク</t>
    </rPh>
    <rPh sb="23" eb="24">
      <t>ツ</t>
    </rPh>
    <rPh sb="27" eb="30">
      <t>カサイブツ</t>
    </rPh>
    <rPh sb="31" eb="32">
      <t>アツ</t>
    </rPh>
    <rPh sb="42" eb="43">
      <t>タッ</t>
    </rPh>
    <phoneticPr fontId="1"/>
  </si>
  <si>
    <t>一時的に山頂がみえる．暗色噴煙が北にたなびいていた．</t>
    <rPh sb="0" eb="3">
      <t>イチジテキ</t>
    </rPh>
    <rPh sb="4" eb="6">
      <t>サンチョウ</t>
    </rPh>
    <rPh sb="11" eb="15">
      <t>アンショクフンエン</t>
    </rPh>
    <rPh sb="16" eb="17">
      <t>キタ</t>
    </rPh>
    <phoneticPr fontId="1"/>
  </si>
  <si>
    <t>火山灰の放出が続く．噴煙高度は5.5 km程度．</t>
    <rPh sb="0" eb="3">
      <t>カザンバイ</t>
    </rPh>
    <rPh sb="4" eb="6">
      <t>ホウシュツ</t>
    </rPh>
    <rPh sb="7" eb="8">
      <t>ツヅ</t>
    </rPh>
    <rPh sb="10" eb="14">
      <t>フンエンコウド</t>
    </rPh>
    <rPh sb="21" eb="23">
      <t>テイド</t>
    </rPh>
    <phoneticPr fontId="1"/>
  </si>
  <si>
    <t>北麓に火砕流が3 km流下</t>
    <rPh sb="0" eb="2">
      <t>ホクロク</t>
    </rPh>
    <rPh sb="3" eb="6">
      <t>カサイリュウ</t>
    </rPh>
    <rPh sb="11" eb="13">
      <t>リュウカ</t>
    </rPh>
    <phoneticPr fontId="1"/>
  </si>
  <si>
    <t>火山灰の放出が続く</t>
    <rPh sb="0" eb="3">
      <t>カザンバイ</t>
    </rPh>
    <rPh sb="4" eb="6">
      <t>ホウシュツ</t>
    </rPh>
    <rPh sb="7" eb="8">
      <t>ツヅ</t>
    </rPh>
    <phoneticPr fontId="1"/>
  </si>
  <si>
    <t>噴煙高度は6 km</t>
    <rPh sb="0" eb="4">
      <t>フンエンコウド</t>
    </rPh>
    <phoneticPr fontId="1"/>
  </si>
  <si>
    <t>噴煙停止．流下する溶岩から火砕流発生．</t>
    <rPh sb="0" eb="4">
      <t>フンエンテイシ</t>
    </rPh>
    <rPh sb="5" eb="7">
      <t>リュウカ</t>
    </rPh>
    <rPh sb="9" eb="11">
      <t>ヨウガン</t>
    </rPh>
    <rPh sb="13" eb="18">
      <t>カサイリュウハッセイ</t>
    </rPh>
    <phoneticPr fontId="1"/>
  </si>
  <si>
    <t>山頂に火が見えた．同時に流下する溶岩から火砕流発生．</t>
    <rPh sb="0" eb="2">
      <t>サンチョウ</t>
    </rPh>
    <rPh sb="3" eb="4">
      <t>ヒ</t>
    </rPh>
    <rPh sb="5" eb="6">
      <t>ミ</t>
    </rPh>
    <rPh sb="9" eb="11">
      <t>ドウジ</t>
    </rPh>
    <phoneticPr fontId="1"/>
  </si>
  <si>
    <t>小噴火．噴煙高度5 km．</t>
    <rPh sb="0" eb="3">
      <t>ショウフンカ</t>
    </rPh>
    <rPh sb="4" eb="8">
      <t>フンエンコウド</t>
    </rPh>
    <phoneticPr fontId="1"/>
  </si>
  <si>
    <t>5/18-19にかけて強い有感地震が相次ぐ．山麓のRendangでは家屋を倒壊させるほどではなかったが，斜面のBesakihでは多くの寺院が倒壊，TjulikやKubuでも家屋が倒壊した．</t>
    <rPh sb="11" eb="12">
      <t>ツヨ</t>
    </rPh>
    <rPh sb="13" eb="17">
      <t>ユウカンジシン</t>
    </rPh>
    <rPh sb="18" eb="20">
      <t>アイツ</t>
    </rPh>
    <rPh sb="22" eb="24">
      <t>サンロク</t>
    </rPh>
    <rPh sb="34" eb="36">
      <t>カオク</t>
    </rPh>
    <rPh sb="37" eb="39">
      <t>トウカイ</t>
    </rPh>
    <rPh sb="52" eb="54">
      <t>シャメン</t>
    </rPh>
    <rPh sb="64" eb="65">
      <t>オオ</t>
    </rPh>
    <rPh sb="67" eb="69">
      <t>ジイン</t>
    </rPh>
    <rPh sb="70" eb="72">
      <t>トウカイ</t>
    </rPh>
    <rPh sb="86" eb="88">
      <t>カオク</t>
    </rPh>
    <rPh sb="89" eb="91">
      <t>トウカイ</t>
    </rPh>
    <phoneticPr fontId="1"/>
  </si>
  <si>
    <t>5/18に，飛行機による5/16の噴火の被害の調査が行われた．同噴火で火砕流は北・西・南・南東に流下．最大で山頂から11.5 kmまで到達した．南西麓Besakihには人頭大の火山弾が堆積．山頂からおよそ8 kmの範囲において火山弾や火山礫の降下と，それに伴う火災の被害がみられた．</t>
    <rPh sb="6" eb="9">
      <t>ヒコウキ</t>
    </rPh>
    <rPh sb="17" eb="19">
      <t>フンカ</t>
    </rPh>
    <rPh sb="20" eb="22">
      <t>ヒガイ</t>
    </rPh>
    <rPh sb="23" eb="25">
      <t>チョウサ</t>
    </rPh>
    <rPh sb="26" eb="27">
      <t>オコナ</t>
    </rPh>
    <rPh sb="31" eb="34">
      <t>ドウフンカ</t>
    </rPh>
    <rPh sb="35" eb="38">
      <t>カサイリュウ</t>
    </rPh>
    <rPh sb="39" eb="40">
      <t>キタ</t>
    </rPh>
    <rPh sb="41" eb="42">
      <t>ニシ</t>
    </rPh>
    <rPh sb="43" eb="44">
      <t>ミナミ</t>
    </rPh>
    <rPh sb="45" eb="47">
      <t>ナントウ</t>
    </rPh>
    <rPh sb="48" eb="50">
      <t>リュウカ</t>
    </rPh>
    <rPh sb="51" eb="53">
      <t>サイダイ</t>
    </rPh>
    <rPh sb="54" eb="56">
      <t>サンチョウ</t>
    </rPh>
    <rPh sb="67" eb="69">
      <t>トウタツ</t>
    </rPh>
    <rPh sb="72" eb="75">
      <t>ナンセイロク</t>
    </rPh>
    <rPh sb="84" eb="87">
      <t>ジントウダイ</t>
    </rPh>
    <rPh sb="88" eb="91">
      <t>カザンダン</t>
    </rPh>
    <rPh sb="92" eb="94">
      <t>タイセキ</t>
    </rPh>
    <rPh sb="95" eb="97">
      <t>サンチョウ</t>
    </rPh>
    <rPh sb="107" eb="109">
      <t>ハンイ</t>
    </rPh>
    <rPh sb="113" eb="116">
      <t>カザンダン</t>
    </rPh>
    <rPh sb="117" eb="120">
      <t>カザンレキ</t>
    </rPh>
    <rPh sb="121" eb="123">
      <t>コウカ</t>
    </rPh>
    <rPh sb="128" eb="129">
      <t>トモナ</t>
    </rPh>
    <rPh sb="130" eb="132">
      <t>カサイ</t>
    </rPh>
    <rPh sb="133" eb="135">
      <t>ヒガイ</t>
    </rPh>
    <phoneticPr fontId="1"/>
  </si>
  <si>
    <t>火砕流が1 km流下</t>
    <rPh sb="0" eb="3">
      <t>カサイリュウ</t>
    </rPh>
    <rPh sb="8" eb="10">
      <t>リュウカ</t>
    </rPh>
    <phoneticPr fontId="1"/>
  </si>
  <si>
    <t>北麓Batulompehでは4回いずれも15秒ほどの地鳴りと有感地震があった．火山性微動が観測された．</t>
    <rPh sb="15" eb="16">
      <t>カイ</t>
    </rPh>
    <rPh sb="22" eb="23">
      <t>ビョウ</t>
    </rPh>
    <rPh sb="26" eb="28">
      <t>ジナ</t>
    </rPh>
    <rPh sb="30" eb="34">
      <t>ユウカンジシン</t>
    </rPh>
    <rPh sb="39" eb="44">
      <t>カザンセイビドウ</t>
    </rPh>
    <rPh sb="45" eb="47">
      <t>カンソク</t>
    </rPh>
    <phoneticPr fontId="1"/>
  </si>
  <si>
    <t>翌1964/01/17まで間欠的な爆発</t>
  </si>
  <si>
    <t>爆発．高度12 kmの噴煙．</t>
    <rPh sb="0" eb="2">
      <t>バクハツ</t>
    </rPh>
    <rPh sb="3" eb="5">
      <t>コウド</t>
    </rPh>
    <rPh sb="11" eb="13">
      <t>フンエン</t>
    </rPh>
    <phoneticPr fontId="1"/>
  </si>
  <si>
    <t>爆発．高度6～7 kmの噴煙と火砕流発生．</t>
    <rPh sb="0" eb="2">
      <t>バクハツ</t>
    </rPh>
    <rPh sb="3" eb="5">
      <t>コウド</t>
    </rPh>
    <rPh sb="12" eb="14">
      <t>フンエン</t>
    </rPh>
    <rPh sb="15" eb="18">
      <t>カサイリュウ</t>
    </rPh>
    <rPh sb="18" eb="20">
      <t>ハッセイ</t>
    </rPh>
    <phoneticPr fontId="1"/>
  </si>
  <si>
    <t>水文</t>
    <phoneticPr fontId="1"/>
  </si>
  <si>
    <t>雨季により多くのラハールが発生し死者が出た</t>
    <rPh sb="0" eb="2">
      <t>ウキ</t>
    </rPh>
    <rPh sb="5" eb="6">
      <t>オオ</t>
    </rPh>
    <rPh sb="13" eb="15">
      <t>ハッセイ</t>
    </rPh>
    <rPh sb="16" eb="18">
      <t>シシャ</t>
    </rPh>
    <rPh sb="19" eb="20">
      <t>デ</t>
    </rPh>
    <phoneticPr fontId="1"/>
  </si>
  <si>
    <t>地震</t>
    <rPh sb="0" eb="2">
      <t>ジシn</t>
    </rPh>
    <phoneticPr fontId="1"/>
  </si>
  <si>
    <t>弱い噴気と地震活動</t>
    <rPh sb="0" eb="1">
      <t>ヨワイ</t>
    </rPh>
    <rPh sb="5" eb="9">
      <t>ジシn</t>
    </rPh>
    <phoneticPr fontId="1"/>
  </si>
  <si>
    <t>Smithsonian GVP Eruptive History</t>
    <phoneticPr fontId="1"/>
  </si>
  <si>
    <t>測地</t>
    <rPh sb="0" eb="1">
      <t>ソクティ</t>
    </rPh>
    <phoneticPr fontId="1"/>
  </si>
  <si>
    <t>ALOS衛星データのInSAR．2007年5月〜2009年2月の期間に15 cm衛星へ近づく方向の山体膨張を示唆する変動．</t>
    <rPh sb="4" eb="6">
      <t>エイセイ</t>
    </rPh>
    <rPh sb="20" eb="21">
      <t>ネn</t>
    </rPh>
    <rPh sb="32" eb="34">
      <t>キカn</t>
    </rPh>
    <rPh sb="40" eb="42">
      <t>エイセイ</t>
    </rPh>
    <rPh sb="43" eb="44">
      <t>チカヅク</t>
    </rPh>
    <rPh sb="49" eb="51">
      <t>サンタイ</t>
    </rPh>
    <rPh sb="51" eb="53">
      <t>ボウチョウ</t>
    </rPh>
    <rPh sb="54" eb="56">
      <t>シサ</t>
    </rPh>
    <rPh sb="58" eb="60">
      <t>ヘn</t>
    </rPh>
    <phoneticPr fontId="1"/>
  </si>
  <si>
    <t>Chaussard et al. (2013) JGR</t>
    <phoneticPr fontId="1"/>
  </si>
  <si>
    <t>測地</t>
    <rPh sb="0" eb="2">
      <t>ソク</t>
    </rPh>
    <phoneticPr fontId="1"/>
  </si>
  <si>
    <t>ALOS衛星データのInSAR．2009年2月〜2011年中盤で7 cm衛星から遠ざかる方向の山体収縮を示唆する変動．</t>
    <rPh sb="4" eb="6">
      <t>エイセイ</t>
    </rPh>
    <rPh sb="20" eb="21">
      <t>ネn</t>
    </rPh>
    <rPh sb="29" eb="31">
      <t>チュウ</t>
    </rPh>
    <rPh sb="36" eb="38">
      <t>エイセイ</t>
    </rPh>
    <rPh sb="40" eb="41">
      <t>トオザカル</t>
    </rPh>
    <rPh sb="47" eb="49">
      <t>サンタイ</t>
    </rPh>
    <rPh sb="49" eb="51">
      <t>シュウシュク</t>
    </rPh>
    <rPh sb="52" eb="54">
      <t>シサ</t>
    </rPh>
    <rPh sb="56" eb="58">
      <t>ヘn</t>
    </rPh>
    <phoneticPr fontId="1"/>
  </si>
  <si>
    <t>地震</t>
    <rPh sb="0" eb="1">
      <t>ジシn</t>
    </rPh>
    <phoneticPr fontId="1"/>
  </si>
  <si>
    <t>2012-13年にかけてGPSと地震計ネットワークが設置されたが，2015年時点で有意な活動は検知されていない</t>
    <rPh sb="7" eb="8">
      <t>ネn</t>
    </rPh>
    <rPh sb="16" eb="19">
      <t>ジシn</t>
    </rPh>
    <rPh sb="26" eb="28">
      <t>セッティ</t>
    </rPh>
    <rPh sb="37" eb="38">
      <t>ネn</t>
    </rPh>
    <rPh sb="38" eb="40">
      <t>j</t>
    </rPh>
    <rPh sb="41" eb="43">
      <t>ユウイ</t>
    </rPh>
    <rPh sb="44" eb="46">
      <t>カツドウ</t>
    </rPh>
    <rPh sb="47" eb="49">
      <t>ケンチサ</t>
    </rPh>
    <phoneticPr fontId="1"/>
  </si>
  <si>
    <t>5月中旬，地震活動が始まる</t>
    <rPh sb="1" eb="4">
      <t>ガツチュウジュン</t>
    </rPh>
    <rPh sb="5" eb="9">
      <t>ジシンカツドウ</t>
    </rPh>
    <rPh sb="10" eb="11">
      <t>ハジ</t>
    </rPh>
    <phoneticPr fontId="1"/>
  </si>
  <si>
    <t>Syahbana et al. (2019) Sci.Rep.</t>
    <phoneticPr fontId="1"/>
  </si>
  <si>
    <t>7月中旬，最初の熱異常．地震活動が定常的範囲を超える．</t>
    <rPh sb="1" eb="4">
      <t>ガツチュウジュン</t>
    </rPh>
    <rPh sb="5" eb="7">
      <t>サイショ</t>
    </rPh>
    <rPh sb="8" eb="11">
      <t>ネツイジョウ</t>
    </rPh>
    <rPh sb="12" eb="16">
      <t>ジシンカツドウ</t>
    </rPh>
    <rPh sb="17" eb="19">
      <t>テイジョウ</t>
    </rPh>
    <rPh sb="19" eb="20">
      <t>テキ</t>
    </rPh>
    <rPh sb="20" eb="22">
      <t>ハンイ</t>
    </rPh>
    <rPh sb="23" eb="24">
      <t>コ</t>
    </rPh>
    <phoneticPr fontId="1"/>
  </si>
  <si>
    <t>VT型地震が毎日起きるようになり，規模を増す．GNSSおよびInSARが山体膨張を検出．</t>
    <rPh sb="2" eb="3">
      <t>ガタ</t>
    </rPh>
    <rPh sb="3" eb="5">
      <t>ジシン</t>
    </rPh>
    <rPh sb="6" eb="8">
      <t>マイニチ</t>
    </rPh>
    <rPh sb="8" eb="9">
      <t>オ</t>
    </rPh>
    <rPh sb="17" eb="19">
      <t>キボ</t>
    </rPh>
    <rPh sb="20" eb="21">
      <t>マ</t>
    </rPh>
    <rPh sb="36" eb="38">
      <t>サンタイ</t>
    </rPh>
    <rPh sb="38" eb="40">
      <t>ボウチョウ</t>
    </rPh>
    <rPh sb="41" eb="43">
      <t>ケンシュツ</t>
    </rPh>
    <phoneticPr fontId="1"/>
  </si>
  <si>
    <t>M3級の有感地震や熱異常の拡大を受けて警戒レベルが上昇．</t>
    <rPh sb="2" eb="3">
      <t>キュウ</t>
    </rPh>
    <rPh sb="4" eb="8">
      <t>ユウカンジシン</t>
    </rPh>
    <rPh sb="9" eb="12">
      <t>ネツイジョウ</t>
    </rPh>
    <rPh sb="13" eb="15">
      <t>カクダイ</t>
    </rPh>
    <rPh sb="16" eb="17">
      <t>ウ</t>
    </rPh>
    <rPh sb="19" eb="21">
      <t>ケイカイ</t>
    </rPh>
    <rPh sb="25" eb="27">
      <t>ジョウショウ</t>
    </rPh>
    <phoneticPr fontId="1"/>
  </si>
  <si>
    <t>地震活動は更に活発化しピークを迎える．</t>
    <rPh sb="0" eb="4">
      <t>ジシンカツドウ</t>
    </rPh>
    <rPh sb="5" eb="6">
      <t>サラ</t>
    </rPh>
    <rPh sb="7" eb="10">
      <t>カッパツカ</t>
    </rPh>
    <rPh sb="15" eb="16">
      <t>ムカ</t>
    </rPh>
    <phoneticPr fontId="1"/>
  </si>
  <si>
    <t>活発な噴気が起こり高度4.5 kmまで上昇するが，顕著なSO2は検出されず．</t>
    <rPh sb="0" eb="2">
      <t>カッパツ</t>
    </rPh>
    <rPh sb="3" eb="5">
      <t>フンキ</t>
    </rPh>
    <rPh sb="6" eb="7">
      <t>オ</t>
    </rPh>
    <rPh sb="9" eb="11">
      <t>コウド</t>
    </rPh>
    <rPh sb="19" eb="21">
      <t>ジョウショウ</t>
    </rPh>
    <rPh sb="25" eb="27">
      <t>ケンチョ</t>
    </rPh>
    <rPh sb="32" eb="34">
      <t>ケンシュツ</t>
    </rPh>
    <phoneticPr fontId="1"/>
  </si>
  <si>
    <t>地震活動が衰えるが，震源は山頂に近づく．</t>
    <rPh sb="0" eb="4">
      <t>ジシンカツドウ</t>
    </rPh>
    <rPh sb="5" eb="6">
      <t>オトロ</t>
    </rPh>
    <rPh sb="10" eb="12">
      <t>シンゲン</t>
    </rPh>
    <rPh sb="13" eb="15">
      <t>サンチョウ</t>
    </rPh>
    <rPh sb="16" eb="17">
      <t>チカ</t>
    </rPh>
    <phoneticPr fontId="1"/>
  </si>
  <si>
    <t>地震活動が再び高まる．最大の地震M4.9が起きる．</t>
    <rPh sb="0" eb="4">
      <t>ジシンカツドウ</t>
    </rPh>
    <rPh sb="5" eb="6">
      <t>フタタ</t>
    </rPh>
    <rPh sb="7" eb="8">
      <t>タカ</t>
    </rPh>
    <rPh sb="11" eb="13">
      <t>サイダイ</t>
    </rPh>
    <rPh sb="14" eb="16">
      <t>ジシン</t>
    </rPh>
    <rPh sb="21" eb="22">
      <t>オ</t>
    </rPh>
    <phoneticPr fontId="1"/>
  </si>
  <si>
    <t>11月中旬から低周波地震と火山性微動が観測され始める</t>
    <rPh sb="2" eb="5">
      <t>ガツチュウジュン</t>
    </rPh>
    <rPh sb="7" eb="12">
      <t>テイシュウハジシン</t>
    </rPh>
    <rPh sb="13" eb="18">
      <t>カザンセイビドウ</t>
    </rPh>
    <rPh sb="19" eb="21">
      <t>カンソク</t>
    </rPh>
    <rPh sb="23" eb="24">
      <t>ハジ</t>
    </rPh>
    <phoneticPr fontId="1"/>
  </si>
  <si>
    <t>最初の噴火．マグマ水蒸気爆発．噴煙火口上700 m．</t>
    <rPh sb="0" eb="2">
      <t>サイショ</t>
    </rPh>
    <rPh sb="3" eb="5">
      <t>フンカ</t>
    </rPh>
    <rPh sb="9" eb="14">
      <t>スイジョウキバクハツ</t>
    </rPh>
    <rPh sb="15" eb="17">
      <t>フンエン</t>
    </rPh>
    <rPh sb="17" eb="20">
      <t>カコウジョウ</t>
    </rPh>
    <phoneticPr fontId="1"/>
  </si>
  <si>
    <t>SO2放出量，660 t/日</t>
    <rPh sb="3" eb="6">
      <t>ホウシュツリョウ</t>
    </rPh>
    <rPh sb="13" eb="14">
      <t>ニチ</t>
    </rPh>
    <phoneticPr fontId="1"/>
  </si>
  <si>
    <t>火口に溶岩が噴出し，火口を埋め立てる．29日以降の変化は小さい．</t>
    <rPh sb="0" eb="2">
      <t>カコウ</t>
    </rPh>
    <rPh sb="3" eb="5">
      <t>ヨウガン</t>
    </rPh>
    <rPh sb="6" eb="8">
      <t>フンシュツ</t>
    </rPh>
    <rPh sb="10" eb="12">
      <t>カコウ</t>
    </rPh>
    <rPh sb="13" eb="14">
      <t>ウ</t>
    </rPh>
    <rPh sb="15" eb="16">
      <t>タ</t>
    </rPh>
    <rPh sb="21" eb="22">
      <t>ニチ</t>
    </rPh>
    <rPh sb="22" eb="24">
      <t>イコウ</t>
    </rPh>
    <rPh sb="25" eb="27">
      <t>ヘンカ</t>
    </rPh>
    <rPh sb="28" eb="29">
      <t>チイ</t>
    </rPh>
    <phoneticPr fontId="1"/>
  </si>
  <si>
    <t>断続的な噴煙放出．11/26には噴煙高度9 km．火山雷・地鳴り・ラハールがたびたび発生．</t>
    <rPh sb="0" eb="3">
      <t>ダンゾクテキ</t>
    </rPh>
    <rPh sb="4" eb="8">
      <t>フンエンホウシュツ</t>
    </rPh>
    <rPh sb="16" eb="20">
      <t>フンエンコウド</t>
    </rPh>
    <rPh sb="25" eb="28">
      <t>カザンライ</t>
    </rPh>
    <rPh sb="29" eb="31">
      <t>ジナ</t>
    </rPh>
    <rPh sb="42" eb="44">
      <t>ハッセイ</t>
    </rPh>
    <phoneticPr fontId="1"/>
  </si>
  <si>
    <t>1時間に1～2回程度の，間欠的な小爆発を繰り返す</t>
    <rPh sb="1" eb="3">
      <t>ジカン</t>
    </rPh>
    <rPh sb="7" eb="8">
      <t>カイ</t>
    </rPh>
    <rPh sb="8" eb="10">
      <t>テイド</t>
    </rPh>
    <rPh sb="12" eb="15">
      <t>カンケツテキ</t>
    </rPh>
    <rPh sb="16" eb="19">
      <t>ショウバクハツ</t>
    </rPh>
    <rPh sb="20" eb="21">
      <t>ク</t>
    </rPh>
    <rPh sb="22" eb="23">
      <t>カエ</t>
    </rPh>
    <phoneticPr fontId="1"/>
  </si>
  <si>
    <t>小爆発の低頻度化</t>
    <rPh sb="0" eb="3">
      <t>ショウバクハツ</t>
    </rPh>
    <rPh sb="4" eb="7">
      <t>テイヒンド</t>
    </rPh>
    <rPh sb="7" eb="8">
      <t>カ</t>
    </rPh>
    <phoneticPr fontId="1"/>
  </si>
  <si>
    <t>小爆発は日～週間隔にまで頻度が落ちる</t>
    <rPh sb="0" eb="3">
      <t>ショウバクハツ</t>
    </rPh>
    <rPh sb="4" eb="5">
      <t>ニチ</t>
    </rPh>
    <rPh sb="6" eb="7">
      <t>シュウ</t>
    </rPh>
    <rPh sb="7" eb="9">
      <t>カンカク</t>
    </rPh>
    <rPh sb="12" eb="14">
      <t>ヒンド</t>
    </rPh>
    <rPh sb="15" eb="16">
      <t>オ</t>
    </rPh>
    <phoneticPr fontId="1"/>
  </si>
  <si>
    <t>1/19に小さなストロンボリ式活動．その後更に低頻度の小爆発．</t>
    <rPh sb="5" eb="6">
      <t>チイ</t>
    </rPh>
    <rPh sb="14" eb="15">
      <t>シキ</t>
    </rPh>
    <rPh sb="15" eb="16">
      <t>カツ</t>
    </rPh>
    <rPh sb="20" eb="21">
      <t>ゴ</t>
    </rPh>
    <rPh sb="21" eb="22">
      <t>サラ</t>
    </rPh>
    <rPh sb="23" eb="26">
      <t>テイヒンド</t>
    </rPh>
    <rPh sb="27" eb="30">
      <t>ショウバクハツ</t>
    </rPh>
    <phoneticPr fontId="1"/>
  </si>
  <si>
    <t>VT型地震の群発</t>
    <rPh sb="2" eb="3">
      <t>ガタ</t>
    </rPh>
    <rPh sb="3" eb="5">
      <t>ジシン</t>
    </rPh>
    <rPh sb="6" eb="8">
      <t>グンパツ</t>
    </rPh>
    <phoneticPr fontId="1"/>
  </si>
  <si>
    <t>爆発</t>
    <rPh sb="0" eb="2">
      <t>バクハツ</t>
    </rPh>
    <phoneticPr fontId="1"/>
  </si>
  <si>
    <t>溶岩の再度の噴出</t>
    <rPh sb="0" eb="2">
      <t>ヨウガン</t>
    </rPh>
    <rPh sb="3" eb="5">
      <t>サイド</t>
    </rPh>
    <rPh sb="6" eb="8">
      <t>フンシュツ</t>
    </rPh>
    <phoneticPr fontId="1"/>
  </si>
  <si>
    <t>継続的な噴煙放出</t>
    <rPh sb="0" eb="3">
      <t>ケイゾクテキ</t>
    </rPh>
    <rPh sb="4" eb="8">
      <t>フンエンホウシュツ</t>
    </rPh>
    <phoneticPr fontId="1"/>
  </si>
  <si>
    <t>間欠的な小爆発</t>
    <rPh sb="0" eb="3">
      <t>カンケツテキ</t>
    </rPh>
    <rPh sb="4" eb="7">
      <t>ショウバクハツ</t>
    </rPh>
    <phoneticPr fontId="1"/>
  </si>
  <si>
    <t>ストロンボリ式活動により火山弾が火口から3 kmまで飛散．大きな雷鳴のような音が聴かれる．</t>
    <rPh sb="6" eb="7">
      <t>シキ</t>
    </rPh>
    <rPh sb="7" eb="9">
      <t>カツドウ</t>
    </rPh>
    <rPh sb="12" eb="15">
      <t>カザンダン</t>
    </rPh>
    <rPh sb="16" eb="18">
      <t>カコウ</t>
    </rPh>
    <rPh sb="26" eb="28">
      <t>ヒサン</t>
    </rPh>
    <rPh sb="29" eb="30">
      <t>オオ</t>
    </rPh>
    <rPh sb="32" eb="34">
      <t>ライメイ</t>
    </rPh>
    <rPh sb="38" eb="39">
      <t>オト</t>
    </rPh>
    <rPh sb="40" eb="41">
      <t>キ</t>
    </rPh>
    <phoneticPr fontId="1"/>
  </si>
  <si>
    <t>噴気活動</t>
    <rPh sb="0" eb="4">
      <t>フンキカツドウ</t>
    </rPh>
    <phoneticPr fontId="1"/>
  </si>
  <si>
    <t>火山灰高度4.3 km (VAAC Darwin)．</t>
    <rPh sb="3" eb="5">
      <t>コウ</t>
    </rPh>
    <phoneticPr fontId="1"/>
  </si>
  <si>
    <t>Smithsonian GVP Report on Agung (Indonesia) February 2019</t>
    <phoneticPr fontId="1"/>
  </si>
  <si>
    <t>火山灰高度3.3 km (VAAC Darwin)．</t>
    <rPh sb="3" eb="4">
      <t>コウ</t>
    </rPh>
    <phoneticPr fontId="1"/>
  </si>
  <si>
    <t>9-11月は噴気活動のみ．火口上10-500 m．</t>
    <rPh sb="4" eb="5">
      <t>ガテゥ</t>
    </rPh>
    <rPh sb="6" eb="10">
      <t>フンキ</t>
    </rPh>
    <rPh sb="13" eb="16">
      <t>カコウジョウ</t>
    </rPh>
    <phoneticPr fontId="1"/>
  </si>
  <si>
    <t>12月も大半の期間は噴気活動．火口上最大400 m．</t>
    <rPh sb="2" eb="3">
      <t>ガテゥ</t>
    </rPh>
    <rPh sb="4" eb="6">
      <t>タイハn</t>
    </rPh>
    <rPh sb="7" eb="9">
      <t>キカn</t>
    </rPh>
    <rPh sb="10" eb="14">
      <t>フンキク</t>
    </rPh>
    <rPh sb="15" eb="18">
      <t>カコウジョウ</t>
    </rPh>
    <rPh sb="18" eb="20">
      <t>サイダイ</t>
    </rPh>
    <phoneticPr fontId="1"/>
  </si>
  <si>
    <t>小爆発．188秒の波形イベントが観測され，火山灰が高度5.5 kmまで上昇．Karangasemで弱い降灰．</t>
    <rPh sb="0" eb="3">
      <t>ショウバク</t>
    </rPh>
    <rPh sb="9" eb="11">
      <t>ハケイ</t>
    </rPh>
    <rPh sb="16" eb="18">
      <t>カンソク</t>
    </rPh>
    <rPh sb="21" eb="24">
      <t>カザンバイ</t>
    </rPh>
    <rPh sb="25" eb="27">
      <t>コウド</t>
    </rPh>
    <rPh sb="35" eb="37">
      <t>ジョウショウ</t>
    </rPh>
    <rPh sb="49" eb="50">
      <t>ヨワイ</t>
    </rPh>
    <rPh sb="51" eb="53">
      <t>コウハイ</t>
    </rPh>
    <phoneticPr fontId="1"/>
  </si>
  <si>
    <t>1月も大半の期間は噴気活動．火口上最大600 m．</t>
    <rPh sb="1" eb="2">
      <t>ガテゥ</t>
    </rPh>
    <rPh sb="3" eb="5">
      <t>タイハn</t>
    </rPh>
    <rPh sb="6" eb="8">
      <t>キカn</t>
    </rPh>
    <rPh sb="9" eb="13">
      <t>フンキク</t>
    </rPh>
    <rPh sb="14" eb="17">
      <t>カコウジョウ</t>
    </rPh>
    <rPh sb="17" eb="19">
      <t>サイダイ</t>
    </rPh>
    <phoneticPr fontId="1"/>
  </si>
  <si>
    <t>小爆発．火山灰が火口上700 mまで上昇し，赤熱した噴出物が周囲1 kmに飛散した．</t>
    <rPh sb="0" eb="3">
      <t>ショウバク</t>
    </rPh>
    <rPh sb="4" eb="7">
      <t>カザンバイ</t>
    </rPh>
    <rPh sb="8" eb="11">
      <t>カコウジョウ</t>
    </rPh>
    <rPh sb="18" eb="20">
      <t>ジョウ</t>
    </rPh>
    <rPh sb="22" eb="24">
      <t>セキネテゥ</t>
    </rPh>
    <rPh sb="26" eb="29">
      <t>フンシュテゥ</t>
    </rPh>
    <rPh sb="30" eb="32">
      <t>シュウ</t>
    </rPh>
    <rPh sb="37" eb="39">
      <t>ヒサn</t>
    </rPh>
    <phoneticPr fontId="1"/>
  </si>
  <si>
    <t>小爆発．火山灰が高度5.1 kmまで上昇した．</t>
    <rPh sb="0" eb="3">
      <t>ショウバク</t>
    </rPh>
    <rPh sb="4" eb="5">
      <t>カザn</t>
    </rPh>
    <rPh sb="8" eb="10">
      <t>コウド</t>
    </rPh>
    <rPh sb="18" eb="20">
      <t>ジョウショウ</t>
    </rPh>
    <phoneticPr fontId="1"/>
  </si>
  <si>
    <t>小噴火．視程が悪いものの火映が見られ，97秒間のイベント波形が観測された．</t>
    <rPh sb="0" eb="1">
      <t>ショウフ</t>
    </rPh>
    <rPh sb="4" eb="6">
      <t>シテイガ</t>
    </rPh>
    <rPh sb="7" eb="8">
      <t>ワルイ</t>
    </rPh>
    <rPh sb="12" eb="14">
      <t>カエイ</t>
    </rPh>
    <rPh sb="15" eb="16">
      <t>ミラレタ</t>
    </rPh>
    <rPh sb="31" eb="33">
      <t>カンソク</t>
    </rPh>
    <phoneticPr fontId="1"/>
  </si>
  <si>
    <t>Smithsonian GVP Report on Agung (Indonesia) June 2019</t>
    <phoneticPr fontId="1"/>
  </si>
  <si>
    <t>小噴火．視程が悪いものの227秒間のイベント波形が観測され，20 km南東のBugbugで降灰があった．噴煙高度4.3 km (VAAC Darwin)．</t>
    <rPh sb="0" eb="3">
      <t>ショウフンカ</t>
    </rPh>
    <rPh sb="4" eb="5">
      <t>シテイ</t>
    </rPh>
    <rPh sb="25" eb="27">
      <t>カンソク</t>
    </rPh>
    <rPh sb="35" eb="37">
      <t>ナントウ</t>
    </rPh>
    <rPh sb="45" eb="47">
      <t>コウハイ</t>
    </rPh>
    <rPh sb="52" eb="56">
      <t>フンエn</t>
    </rPh>
    <phoneticPr fontId="1"/>
  </si>
  <si>
    <t>小噴火．視程が悪いものの3分弱のイベント波形が観測され，7 km南西のBesakihで降灰．噴煙高度3.7 km (VAAC Darwin)．</t>
    <rPh sb="0" eb="3">
      <t>ショウフンカ</t>
    </rPh>
    <rPh sb="4" eb="5">
      <t>シテイ</t>
    </rPh>
    <rPh sb="23" eb="25">
      <t>カンソク</t>
    </rPh>
    <rPh sb="32" eb="34">
      <t>ナンセイ</t>
    </rPh>
    <rPh sb="43" eb="45">
      <t>コウハイ</t>
    </rPh>
    <rPh sb="46" eb="50">
      <t>フンエn</t>
    </rPh>
    <phoneticPr fontId="1"/>
  </si>
  <si>
    <t>小噴火．4分弱のイベント波形が観測され，3.7 kmの噴煙高度．</t>
    <rPh sb="0" eb="3">
      <t>ショウフンカ</t>
    </rPh>
    <rPh sb="15" eb="17">
      <t>カンソク</t>
    </rPh>
    <rPh sb="27" eb="31">
      <t>フンエn</t>
    </rPh>
    <phoneticPr fontId="1"/>
  </si>
  <si>
    <t>小噴火．6〜14 km北〜北北西の集落で降灰．噴煙高度4.3 km．</t>
    <rPh sb="0" eb="3">
      <t>ショウフンカ</t>
    </rPh>
    <rPh sb="11" eb="12">
      <t xml:space="preserve">キタ </t>
    </rPh>
    <rPh sb="13" eb="16">
      <t>ホクホクセイ</t>
    </rPh>
    <rPh sb="17" eb="19">
      <t>シュウラク</t>
    </rPh>
    <rPh sb="20" eb="22">
      <t>コウハイ</t>
    </rPh>
    <rPh sb="23" eb="27">
      <t>フンエn</t>
    </rPh>
    <phoneticPr fontId="1"/>
  </si>
  <si>
    <t>連続した小爆発2回．噴煙高度火口上500・600 m．</t>
    <rPh sb="0" eb="2">
      <t>レンゾク</t>
    </rPh>
    <rPh sb="4" eb="7">
      <t>ショウバク</t>
    </rPh>
    <rPh sb="10" eb="14">
      <t>フンエn</t>
    </rPh>
    <rPh sb="14" eb="17">
      <t xml:space="preserve">カコウ </t>
    </rPh>
    <phoneticPr fontId="1"/>
  </si>
  <si>
    <t>小爆発．噴煙高度火口上1000 m．</t>
    <rPh sb="0" eb="3">
      <t>ショウバク</t>
    </rPh>
    <rPh sb="4" eb="8">
      <t>フンエn</t>
    </rPh>
    <rPh sb="8" eb="11">
      <t>カコウジョウ</t>
    </rPh>
    <phoneticPr fontId="1"/>
  </si>
  <si>
    <t>小爆発．視程が悪いもののイベント波形が観測された．</t>
    <rPh sb="0" eb="3">
      <t>ショウバク</t>
    </rPh>
    <rPh sb="3" eb="4">
      <t>．</t>
    </rPh>
    <rPh sb="4" eb="6">
      <t>シテイ</t>
    </rPh>
    <rPh sb="19" eb="21">
      <t>カンソク</t>
    </rPh>
    <phoneticPr fontId="1"/>
  </si>
  <si>
    <t>小爆発．150秒のイベント波形．噴煙高度は火口上2 kmないし高度5.5 km (VAAC Darwin)．近傍の集落で降灰．</t>
    <rPh sb="0" eb="3">
      <t>ショウバク</t>
    </rPh>
    <rPh sb="16" eb="20">
      <t>フンエn</t>
    </rPh>
    <rPh sb="21" eb="24">
      <t>カコウジョウ</t>
    </rPh>
    <rPh sb="31" eb="33">
      <t>コウド</t>
    </rPh>
    <rPh sb="54" eb="56">
      <t>キンボウ</t>
    </rPh>
    <rPh sb="57" eb="59">
      <t>シュウラク</t>
    </rPh>
    <rPh sb="60" eb="62">
      <t>コウハイ</t>
    </rPh>
    <phoneticPr fontId="1"/>
  </si>
  <si>
    <t>爆発．12 km南東のRendangで爆発音が聞こえる．210秒間のイベント波形を観測．赤熱した噴出物が周囲2〜3 km，主に南側斜面に降下．降灰が西麓〜南麓の集落でみられた．噴煙高度はPVMBGによると火口上2 km、VAAC Darwinによると高度6.1 km．</t>
    <rPh sb="0" eb="2">
      <t>ショウバク</t>
    </rPh>
    <rPh sb="8" eb="10">
      <t>ナントウ</t>
    </rPh>
    <rPh sb="19" eb="22">
      <t>バクハテゥ</t>
    </rPh>
    <rPh sb="23" eb="24">
      <t>キコエ</t>
    </rPh>
    <rPh sb="41" eb="43">
      <t>カンソク</t>
    </rPh>
    <rPh sb="44" eb="46">
      <t>セキ</t>
    </rPh>
    <rPh sb="48" eb="51">
      <t>フンシュツブテ</t>
    </rPh>
    <rPh sb="52" eb="54">
      <t>シュウ</t>
    </rPh>
    <rPh sb="61" eb="62">
      <t>オモニ</t>
    </rPh>
    <rPh sb="63" eb="67">
      <t>ミナミ</t>
    </rPh>
    <rPh sb="68" eb="70">
      <t>コウカ</t>
    </rPh>
    <rPh sb="71" eb="73">
      <t>コウハイ</t>
    </rPh>
    <rPh sb="74" eb="76">
      <t>セイロク</t>
    </rPh>
    <rPh sb="77" eb="79">
      <t>ナンロ</t>
    </rPh>
    <rPh sb="80" eb="82">
      <t>シュウラク</t>
    </rPh>
    <rPh sb="88" eb="92">
      <t>フンエn</t>
    </rPh>
    <rPh sb="102" eb="105">
      <t>カコウジョウ</t>
    </rPh>
    <rPh sb="125" eb="127">
      <t>コウド</t>
    </rPh>
    <phoneticPr fontId="1"/>
  </si>
  <si>
    <t>小爆発．噴煙高度は火口上2 km．</t>
    <rPh sb="0" eb="3">
      <t>ショウバク</t>
    </rPh>
    <rPh sb="4" eb="5">
      <t>フンエn</t>
    </rPh>
    <rPh sb="9" eb="12">
      <t>カコウジョウ</t>
    </rPh>
    <phoneticPr fontId="1"/>
  </si>
  <si>
    <t>小爆発．噴煙高度5.5 km．60 km南西の空港で降灰．RendangとBatulompehで爆発音が聞こえる．</t>
    <rPh sb="0" eb="3">
      <t>ショウバク</t>
    </rPh>
    <rPh sb="4" eb="8">
      <t>フンエn</t>
    </rPh>
    <rPh sb="20" eb="22">
      <t>ナンセイ</t>
    </rPh>
    <rPh sb="23" eb="25">
      <t>クウコウ</t>
    </rPh>
    <rPh sb="26" eb="28">
      <t>コウハイ</t>
    </rPh>
    <phoneticPr fontId="1"/>
  </si>
  <si>
    <t>小爆発．噴煙高度は火口上3 km．周囲3 kmに赤熱物質を放出．南南西12 kmのSelatまで降灰．RendangとBatulompehで爆発音が聞こえる．</t>
    <rPh sb="0" eb="3">
      <t>ショウバク</t>
    </rPh>
    <rPh sb="4" eb="8">
      <t>フンエn</t>
    </rPh>
    <rPh sb="9" eb="10">
      <t>カコウジョウ</t>
    </rPh>
    <rPh sb="17" eb="19">
      <t>シュウ</t>
    </rPh>
    <rPh sb="24" eb="26">
      <t>セキネテゥ</t>
    </rPh>
    <rPh sb="26" eb="28">
      <t>ブッセィ</t>
    </rPh>
    <rPh sb="29" eb="31">
      <t>ホウシュテゥ</t>
    </rPh>
    <rPh sb="32" eb="35">
      <t>ナンナンセイ</t>
    </rPh>
    <rPh sb="48" eb="50">
      <t>コウハイ</t>
    </rPh>
    <rPh sb="70" eb="73">
      <t>バクハテゥ</t>
    </rPh>
    <rPh sb="74" eb="75">
      <t>キコエル</t>
    </rPh>
    <phoneticPr fontId="1"/>
  </si>
  <si>
    <t>灰色の噴煙が高度4.6 kmでたなびく．</t>
    <rPh sb="0" eb="2">
      <t>ハイイロ</t>
    </rPh>
    <rPh sb="3" eb="5">
      <t>フンエn</t>
    </rPh>
    <rPh sb="6" eb="8">
      <t>コウド</t>
    </rPh>
    <phoneticPr fontId="1"/>
  </si>
  <si>
    <t>小爆発．1分程度の波形イベントを観測．噴煙高度は4.3 km (VAAC Darwin)．</t>
    <rPh sb="0" eb="3">
      <t>ショウバク</t>
    </rPh>
    <rPh sb="9" eb="11">
      <t>ハケイ</t>
    </rPh>
    <rPh sb="16" eb="18">
      <t>カンソク</t>
    </rPh>
    <rPh sb="19" eb="23">
      <t>フンエn</t>
    </rPh>
    <phoneticPr fontId="1"/>
  </si>
  <si>
    <t>小爆発．2分間の波形イベントを観測．灰色の噴煙が高度5.2 kmまで立ち昇った．</t>
    <rPh sb="0" eb="3">
      <t>ショウバク</t>
    </rPh>
    <rPh sb="8" eb="10">
      <t>ハケイ</t>
    </rPh>
    <rPh sb="15" eb="17">
      <t>カンソク</t>
    </rPh>
    <rPh sb="18" eb="20">
      <t>ハイイロ</t>
    </rPh>
    <rPh sb="24" eb="26">
      <t>コウド</t>
    </rPh>
    <rPh sb="34" eb="35">
      <t>タチノボッタ</t>
    </rPh>
    <phoneticPr fontId="1"/>
  </si>
  <si>
    <t>爆発．2分間の波形イベントを観測．霧で視程が悪いものの，赤熱物質が大きく飛び散る様子がみられた．爆発音がRendangで聴かれた．</t>
    <rPh sb="0" eb="1">
      <t>バクハテゥ</t>
    </rPh>
    <rPh sb="7" eb="9">
      <t>ハケイ</t>
    </rPh>
    <rPh sb="14" eb="16">
      <t>カンソク</t>
    </rPh>
    <rPh sb="17" eb="18">
      <t xml:space="preserve">キリデ </t>
    </rPh>
    <rPh sb="19" eb="21">
      <t>シテイ</t>
    </rPh>
    <rPh sb="28" eb="32">
      <t>セキネテゥ</t>
    </rPh>
    <rPh sb="33" eb="34">
      <t>オオキク</t>
    </rPh>
    <rPh sb="36" eb="37">
      <t>トビティ</t>
    </rPh>
    <rPh sb="48" eb="51">
      <t>バク</t>
    </rPh>
    <rPh sb="60" eb="61">
      <t>キカレ</t>
    </rPh>
    <phoneticPr fontId="1"/>
  </si>
  <si>
    <t>爆発．赤熱物質が大きく飛び散る様子がみられた．噴煙高度は7.6 km (VAAC Darwin)．降灰は20 km西北西のBonyohまで及んだ．</t>
    <rPh sb="0" eb="1">
      <t>バクハテゥ</t>
    </rPh>
    <rPh sb="3" eb="7">
      <t>セキネテゥ</t>
    </rPh>
    <rPh sb="8" eb="9">
      <t>オオキク</t>
    </rPh>
    <rPh sb="11" eb="12">
      <t>トビ</t>
    </rPh>
    <rPh sb="23" eb="27">
      <t>フンエn</t>
    </rPh>
    <rPh sb="49" eb="51">
      <t>コウハイ</t>
    </rPh>
    <rPh sb="57" eb="60">
      <t>セイホク</t>
    </rPh>
    <rPh sb="69" eb="70">
      <t>オヨンダ</t>
    </rPh>
    <phoneticPr fontId="1"/>
  </si>
  <si>
    <t>爆発．4.5分間の波形イベントを観測．赤熱物質が2.5〜3 kmの全周に大きく飛び散った．噴煙高度は4.6 km (VAAC Darwin)．降灰は60 km南西の空港にも及び，飛行機の目的地変更や欠航が生じた．</t>
    <rPh sb="0" eb="1">
      <t>バクハテゥ</t>
    </rPh>
    <rPh sb="6" eb="8">
      <t>フンカn</t>
    </rPh>
    <rPh sb="9" eb="11">
      <t>ハケイ</t>
    </rPh>
    <rPh sb="16" eb="18">
      <t>カンソク</t>
    </rPh>
    <rPh sb="19" eb="23">
      <t>セキネテゥ</t>
    </rPh>
    <rPh sb="33" eb="35">
      <t>ゼn</t>
    </rPh>
    <rPh sb="36" eb="37">
      <t>オオキク</t>
    </rPh>
    <rPh sb="45" eb="49">
      <t>フンエn</t>
    </rPh>
    <rPh sb="71" eb="73">
      <t>コウハイ</t>
    </rPh>
    <rPh sb="79" eb="81">
      <t>ナンセイ</t>
    </rPh>
    <rPh sb="82" eb="84">
      <t>クウコウ</t>
    </rPh>
    <rPh sb="86" eb="87">
      <t xml:space="preserve">オヨビ </t>
    </rPh>
    <rPh sb="89" eb="92">
      <t>ヒコウ</t>
    </rPh>
    <rPh sb="93" eb="98">
      <t>モクテキ</t>
    </rPh>
    <rPh sb="99" eb="101">
      <t>ケッコウガ</t>
    </rPh>
    <rPh sb="102" eb="103">
      <t>ショウジ</t>
    </rPh>
    <phoneticPr fontId="1"/>
  </si>
  <si>
    <t>やや大きな爆発．噴煙高度は6.1〜8.2 km (VAAC Darwin)．</t>
    <rPh sb="2" eb="3">
      <t>オオキナ</t>
    </rPh>
    <rPh sb="5" eb="7">
      <t>バク</t>
    </rPh>
    <rPh sb="8" eb="10">
      <t>フンエn</t>
    </rPh>
    <rPh sb="10" eb="12">
      <t xml:space="preserve">コウド </t>
    </rPh>
    <phoneticPr fontId="1"/>
  </si>
  <si>
    <t>Smithsonian GVP Report on Agung (Indonesia) November 2019</t>
    <phoneticPr fontId="1"/>
  </si>
  <si>
    <t>小さな爆発．噴煙高度は3.9 km (VAAC Darwin)．</t>
    <rPh sb="0" eb="1">
      <t>チイサ</t>
    </rPh>
    <rPh sb="3" eb="5">
      <t>バクハテゥ</t>
    </rPh>
    <rPh sb="6" eb="10">
      <t>フンエn</t>
    </rPh>
    <phoneticPr fontId="1"/>
  </si>
  <si>
    <t>8月末まで火口上30〜50 m立ち昇る弱い噴気活動．月に数回150 m程度まで上がることもあった．</t>
    <rPh sb="15" eb="16">
      <t>タチノボル</t>
    </rPh>
    <rPh sb="19" eb="20">
      <t>ヨワイ</t>
    </rPh>
    <rPh sb="21" eb="25">
      <t>フンキ</t>
    </rPh>
    <rPh sb="26" eb="27">
      <t>ツキ</t>
    </rPh>
    <rPh sb="28" eb="30">
      <t>スウカイ</t>
    </rPh>
    <rPh sb="35" eb="37">
      <t>テイド</t>
    </rPh>
    <rPh sb="39" eb="40">
      <t>アガル</t>
    </rPh>
    <phoneticPr fontId="1"/>
  </si>
  <si>
    <t>爆発．噴煙高度は4.3 km (VAAC Darwin)．</t>
    <rPh sb="0" eb="2">
      <t>バクハテゥ</t>
    </rPh>
    <rPh sb="3" eb="7">
      <t>フンエn</t>
    </rPh>
    <phoneticPr fontId="1"/>
  </si>
  <si>
    <t>大きな爆発．噴煙高度は9.1 km (VAAC Darwin)．赤熱した噴出物が全方向に少なくとも火口から700 m飛散．</t>
    <rPh sb="0" eb="1">
      <t>オオキナ</t>
    </rPh>
    <rPh sb="6" eb="10">
      <t>フンエンコ</t>
    </rPh>
    <rPh sb="32" eb="34">
      <t>セキネ</t>
    </rPh>
    <rPh sb="36" eb="39">
      <t>フンシュテゥ</t>
    </rPh>
    <rPh sb="40" eb="43">
      <t>ゼンホウ</t>
    </rPh>
    <rPh sb="44" eb="45">
      <t>スクナク</t>
    </rPh>
    <rPh sb="49" eb="51">
      <t>カコ</t>
    </rPh>
    <rPh sb="58" eb="60">
      <t xml:space="preserve">ヒサン </t>
    </rPh>
    <phoneticPr fontId="1"/>
  </si>
  <si>
    <t>この期間やや噴気が活発．火口上150〜200 mまで上昇．</t>
    <rPh sb="4" eb="5">
      <t>ヤヤ</t>
    </rPh>
    <rPh sb="6" eb="8">
      <t>フンキ</t>
    </rPh>
    <rPh sb="9" eb="11">
      <t>カッパテゥ</t>
    </rPh>
    <rPh sb="12" eb="15">
      <t>カコウジョウ</t>
    </rPh>
    <rPh sb="26" eb="28">
      <t>ジョウ</t>
    </rPh>
    <phoneticPr fontId="1"/>
  </si>
  <si>
    <t>噴気活発．火口上300 mまで上昇．</t>
    <rPh sb="0" eb="2">
      <t>フンキ</t>
    </rPh>
    <rPh sb="5" eb="8">
      <t>カコウジョウ</t>
    </rPh>
    <rPh sb="15" eb="17">
      <t>ジョウ</t>
    </rPh>
    <phoneticPr fontId="1"/>
  </si>
  <si>
    <t>Agung_2017</t>
    <phoneticPr fontId="1"/>
  </si>
  <si>
    <t>Komagatake_1929</t>
    <phoneticPr fontId="1"/>
  </si>
  <si>
    <t>山体崩壊、続けてプリニー式噴火の発生。昼間も灯火を必要とする暗さの降灰。空振が津軽地方にまで到達。</t>
    <rPh sb="0" eb="4">
      <t>サンタイ</t>
    </rPh>
    <rPh sb="5" eb="6">
      <t>ツヅケ</t>
    </rPh>
    <rPh sb="16" eb="18">
      <t>ハッセイ</t>
    </rPh>
    <rPh sb="19" eb="21">
      <t>ヒル</t>
    </rPh>
    <rPh sb="22" eb="24">
      <t>トウカヲ</t>
    </rPh>
    <rPh sb="25" eb="27">
      <t>ヒツヨウ</t>
    </rPh>
    <rPh sb="30" eb="31">
      <t>クラサノ</t>
    </rPh>
    <rPh sb="33" eb="35">
      <t>コウハイ</t>
    </rPh>
    <rPh sb="36" eb="38">
      <t>クウシn</t>
    </rPh>
    <rPh sb="39" eb="43">
      <t>ツガル</t>
    </rPh>
    <rPh sb="46" eb="48">
      <t>トウタテゥ</t>
    </rPh>
    <phoneticPr fontId="1"/>
  </si>
  <si>
    <t>勝井ほか (1975) 北海道防災会議</t>
    <rPh sb="0" eb="2">
      <t>カツイ</t>
    </rPh>
    <rPh sb="12" eb="19">
      <t>ホッカイ</t>
    </rPh>
    <phoneticPr fontId="1"/>
  </si>
  <si>
    <t>噴火が衰えを見せ、噴煙が晴れ始める。翌3日も少量の降灰。</t>
    <rPh sb="0" eb="2">
      <t>フンカ</t>
    </rPh>
    <rPh sb="3" eb="4">
      <t>オトロエ</t>
    </rPh>
    <rPh sb="9" eb="11">
      <t>フンエn</t>
    </rPh>
    <rPh sb="22" eb="24">
      <t>ショウリョウ</t>
    </rPh>
    <rPh sb="25" eb="27">
      <t>コウハイ</t>
    </rPh>
    <phoneticPr fontId="1"/>
  </si>
  <si>
    <t>噴火・鳴動は約70日後に終息した。</t>
    <rPh sb="0" eb="2">
      <t>フンカ</t>
    </rPh>
    <rPh sb="3" eb="5">
      <t>メイドウ</t>
    </rPh>
    <rPh sb="6" eb="7">
      <t xml:space="preserve">ヤク </t>
    </rPh>
    <rPh sb="12" eb="14">
      <t>シュウソクシテ</t>
    </rPh>
    <phoneticPr fontId="1"/>
  </si>
  <si>
    <t>『蝦夷地土産』に記載。規模・年代・信憑性含め詳細不明。</t>
    <rPh sb="1" eb="4">
      <t>エゾティ</t>
    </rPh>
    <rPh sb="4" eb="6">
      <t>ミヤ</t>
    </rPh>
    <rPh sb="8" eb="10">
      <t>キサイ</t>
    </rPh>
    <rPh sb="11" eb="12">
      <t xml:space="preserve">キボ </t>
    </rPh>
    <rPh sb="14" eb="16">
      <t>ネンダイ</t>
    </rPh>
    <rPh sb="17" eb="20">
      <t>シンピョウ</t>
    </rPh>
    <rPh sb="20" eb="21">
      <t>フクメ</t>
    </rPh>
    <rPh sb="22" eb="26">
      <t>ショウサイ</t>
    </rPh>
    <phoneticPr fontId="1"/>
  </si>
  <si>
    <t>夜間に小噴火？ 『北海道志』に記載。詳細不明。</t>
    <rPh sb="0" eb="2">
      <t>ヤカn</t>
    </rPh>
    <rPh sb="3" eb="6">
      <t>ショウフンク</t>
    </rPh>
    <rPh sb="9" eb="11">
      <t>ホッカイ</t>
    </rPh>
    <rPh sb="13" eb="19">
      <t>ショウサイ</t>
    </rPh>
    <rPh sb="19" eb="21">
      <t>フメイ</t>
    </rPh>
    <phoneticPr fontId="1"/>
  </si>
  <si>
    <t>噴火の約１ヶ月前、函館で有感地震。津波あり。</t>
    <rPh sb="0" eb="2">
      <t>フンカ</t>
    </rPh>
    <rPh sb="9" eb="11">
      <t>ハコダテ</t>
    </rPh>
    <rPh sb="12" eb="16">
      <t>ユウカn</t>
    </rPh>
    <rPh sb="17" eb="19">
      <t>ツナミ</t>
    </rPh>
    <phoneticPr fontId="1"/>
  </si>
  <si>
    <t>早朝、駒ヶ岳の東南麓で有感地震頻発。</t>
    <rPh sb="0" eb="2">
      <t>ソウチョウ</t>
    </rPh>
    <rPh sb="3" eb="4">
      <t>コマガタケ</t>
    </rPh>
    <rPh sb="7" eb="10">
      <t>トウナn</t>
    </rPh>
    <rPh sb="11" eb="15">
      <t>ユウカンジシn</t>
    </rPh>
    <rPh sb="15" eb="17">
      <t>ヒンパテゥ</t>
    </rPh>
    <phoneticPr fontId="1"/>
  </si>
  <si>
    <t>頂上部で大音響。黒煙。東麓に灼熱した噴出物が落下。東南麓には「山崩れ」が流下し10 mの厚さで堆積した。少なくとも夕刻までにほぼ終了。</t>
    <rPh sb="0" eb="2">
      <t>チョウジョ</t>
    </rPh>
    <rPh sb="2" eb="3">
      <t xml:space="preserve">ブ </t>
    </rPh>
    <rPh sb="4" eb="7">
      <t xml:space="preserve">ダイオンキョウ </t>
    </rPh>
    <rPh sb="8" eb="10">
      <t>コクエn</t>
    </rPh>
    <rPh sb="11" eb="13">
      <t>16ニ1</t>
    </rPh>
    <rPh sb="14" eb="16">
      <t>シャクネテゥ</t>
    </rPh>
    <rPh sb="18" eb="21">
      <t>フンシュテゥ</t>
    </rPh>
    <rPh sb="22" eb="24">
      <t>ラッカ</t>
    </rPh>
    <rPh sb="25" eb="28">
      <t>トウナn</t>
    </rPh>
    <rPh sb="31" eb="33">
      <t>ヤマ</t>
    </rPh>
    <rPh sb="36" eb="38">
      <t>リュウカ</t>
    </rPh>
    <rPh sb="44" eb="45">
      <t>アツサ</t>
    </rPh>
    <rPh sb="47" eb="49">
      <t>タイセキシタ</t>
    </rPh>
    <rPh sb="52" eb="53">
      <t>スクナク</t>
    </rPh>
    <rPh sb="57" eb="59">
      <t>ユウコク</t>
    </rPh>
    <rPh sb="64" eb="66">
      <t>シュウリョウ</t>
    </rPh>
    <phoneticPr fontId="1"/>
  </si>
  <si>
    <t>小活動は時々起こり、１ヶ月後も噴煙をあげ少量の降灰。</t>
    <rPh sb="0" eb="3">
      <t>ショウカテゥ</t>
    </rPh>
    <rPh sb="4" eb="5">
      <t>トキ</t>
    </rPh>
    <rPh sb="6" eb="7">
      <t>オコリ</t>
    </rPh>
    <rPh sb="15" eb="17">
      <t>フンエn</t>
    </rPh>
    <rPh sb="20" eb="22">
      <t>ショウリョウ</t>
    </rPh>
    <rPh sb="23" eb="25">
      <t>コウハイ</t>
    </rPh>
    <phoneticPr fontId="1"/>
  </si>
  <si>
    <t>大噴火の約２週間後の数日にわたって、函館で計4回の有感となる地震。</t>
    <rPh sb="0" eb="1">
      <t>ダイフンカ</t>
    </rPh>
    <rPh sb="4" eb="5">
      <t>ヤク2</t>
    </rPh>
    <rPh sb="10" eb="12">
      <t>スウ</t>
    </rPh>
    <rPh sb="18" eb="20">
      <t>ハコダテ</t>
    </rPh>
    <rPh sb="21" eb="22">
      <t>ケイ4</t>
    </rPh>
    <rPh sb="25" eb="32">
      <t>ユウカンジシn</t>
    </rPh>
    <phoneticPr fontId="1"/>
  </si>
  <si>
    <t>小規模な水蒸気爆発。</t>
    <rPh sb="0" eb="3">
      <t>ショウキボ</t>
    </rPh>
    <rPh sb="4" eb="6">
      <t>スイジョウキ</t>
    </rPh>
    <rPh sb="7" eb="8">
      <t>バクハテゥ</t>
    </rPh>
    <phoneticPr fontId="1"/>
  </si>
  <si>
    <t>小鳴動</t>
    <rPh sb="0" eb="3">
      <t>ショウメイ</t>
    </rPh>
    <phoneticPr fontId="1"/>
  </si>
  <si>
    <t>小爆発。噴煙は火口上200〜300 m。</t>
    <rPh sb="0" eb="3">
      <t>ショウバク</t>
    </rPh>
    <rPh sb="4" eb="6">
      <t>フンエn</t>
    </rPh>
    <rPh sb="7" eb="10">
      <t>カコウ</t>
    </rPh>
    <phoneticPr fontId="1"/>
  </si>
  <si>
    <t>小爆発。噴煙は火口上1000 m。</t>
    <rPh sb="0" eb="1">
      <t>ショウバク</t>
    </rPh>
    <rPh sb="3" eb="4">
      <t>。</t>
    </rPh>
    <rPh sb="4" eb="5">
      <t>フンエn</t>
    </rPh>
    <rPh sb="7" eb="8">
      <t>カコウ</t>
    </rPh>
    <phoneticPr fontId="1"/>
  </si>
  <si>
    <t>小爆発。</t>
    <rPh sb="0" eb="3">
      <t>ショウバク</t>
    </rPh>
    <phoneticPr fontId="1"/>
  </si>
  <si>
    <t>31日夜。小爆発。</t>
    <rPh sb="3" eb="4">
      <t>ヨル</t>
    </rPh>
    <rPh sb="5" eb="8">
      <t>ショウバク</t>
    </rPh>
    <phoneticPr fontId="1"/>
  </si>
  <si>
    <t>1日早朝。小爆発。</t>
    <rPh sb="2" eb="4">
      <t>ソウ</t>
    </rPh>
    <rPh sb="5" eb="8">
      <t>ショウバク</t>
    </rPh>
    <phoneticPr fontId="1"/>
  </si>
  <si>
    <t>微振動の地震を箱館測候所で観測</t>
    <rPh sb="0" eb="3">
      <t>ビシn</t>
    </rPh>
    <rPh sb="4" eb="6">
      <t>ジシn</t>
    </rPh>
    <rPh sb="7" eb="12">
      <t>ハコダテ</t>
    </rPh>
    <rPh sb="13" eb="15">
      <t>カンソク</t>
    </rPh>
    <phoneticPr fontId="1"/>
  </si>
  <si>
    <t>西麓で遠雷のような鳴動</t>
    <rPh sb="0" eb="2">
      <t>say6</t>
    </rPh>
    <rPh sb="3" eb="5">
      <t>エンライン</t>
    </rPh>
    <rPh sb="9" eb="11">
      <t>メイドウ</t>
    </rPh>
    <phoneticPr fontId="1"/>
  </si>
  <si>
    <t>大沼駅で雷鳴のような音響を聴く。鹿部村で大鳴動と降灰あり。</t>
    <rPh sb="0" eb="2">
      <t>オオヌマ</t>
    </rPh>
    <rPh sb="2" eb="3">
      <t>エキ</t>
    </rPh>
    <rPh sb="4" eb="6">
      <t>ライメイ</t>
    </rPh>
    <rPh sb="10" eb="12">
      <t>オンキョウ</t>
    </rPh>
    <rPh sb="13" eb="14">
      <t xml:space="preserve">キク </t>
    </rPh>
    <rPh sb="16" eb="18">
      <t>シカベ</t>
    </rPh>
    <rPh sb="18" eb="19">
      <t>ムラ</t>
    </rPh>
    <rPh sb="20" eb="23">
      <t>ダイメイド</t>
    </rPh>
    <rPh sb="24" eb="26">
      <t>コウハイ</t>
    </rPh>
    <phoneticPr fontId="1"/>
  </si>
  <si>
    <t>小爆発。噴煙は火口上650 m。</t>
    <rPh sb="0" eb="3">
      <t>ショウバク</t>
    </rPh>
    <rPh sb="4" eb="6">
      <t>フンエn</t>
    </rPh>
    <rPh sb="7" eb="10">
      <t>カコウ</t>
    </rPh>
    <phoneticPr fontId="1"/>
  </si>
  <si>
    <t>小活動。詳細不明。</t>
    <rPh sb="0" eb="3">
      <t>ショウカテゥ</t>
    </rPh>
    <rPh sb="4" eb="8">
      <t>ショウサイ</t>
    </rPh>
    <phoneticPr fontId="1"/>
  </si>
  <si>
    <t>小噴火。砂原村では鳴動。山麓西方に少量の降灰。</t>
    <rPh sb="0" eb="3">
      <t>ショウフンカ</t>
    </rPh>
    <rPh sb="4" eb="7">
      <t>スナハラ</t>
    </rPh>
    <rPh sb="9" eb="11">
      <t>メイドウ</t>
    </rPh>
    <rPh sb="12" eb="16">
      <t>サンロク</t>
    </rPh>
    <rPh sb="17" eb="19">
      <t>ショウリョウ</t>
    </rPh>
    <rPh sb="20" eb="22">
      <t>コウハイ</t>
    </rPh>
    <phoneticPr fontId="1"/>
  </si>
  <si>
    <t>小噴火。遠雷のような音響。黒煙。</t>
    <rPh sb="0" eb="3">
      <t>ショウフンカ</t>
    </rPh>
    <rPh sb="3" eb="4">
      <t>。</t>
    </rPh>
    <rPh sb="4" eb="6">
      <t>エンライ</t>
    </rPh>
    <rPh sb="10" eb="12">
      <t>オンキョウ</t>
    </rPh>
    <rPh sb="13" eb="15">
      <t>コクエn</t>
    </rPh>
    <phoneticPr fontId="1"/>
  </si>
  <si>
    <t>鳴動</t>
    <rPh sb="0" eb="1">
      <t>メイドウ</t>
    </rPh>
    <phoneticPr fontId="1"/>
  </si>
  <si>
    <t>小爆音とともに黒煙が高さ約250 mまで上昇。噴煙は翌日までに解消。</t>
    <rPh sb="0" eb="3">
      <t>ショウバク</t>
    </rPh>
    <rPh sb="7" eb="9">
      <t>コクエング</t>
    </rPh>
    <rPh sb="10" eb="11">
      <t>タカサ</t>
    </rPh>
    <rPh sb="12" eb="13">
      <t>ヤク</t>
    </rPh>
    <rPh sb="20" eb="22">
      <t>ジョウショウ</t>
    </rPh>
    <rPh sb="23" eb="25">
      <t>フンエn</t>
    </rPh>
    <rPh sb="26" eb="28">
      <t>ヨクジツマデン</t>
    </rPh>
    <rPh sb="31" eb="33">
      <t>カイショウ</t>
    </rPh>
    <phoneticPr fontId="1"/>
  </si>
  <si>
    <t>噴気活動は低調</t>
    <rPh sb="0" eb="4">
      <t>フンキ</t>
    </rPh>
    <rPh sb="5" eb="7">
      <t>テイチョウ</t>
    </rPh>
    <phoneticPr fontId="1"/>
  </si>
  <si>
    <t>函館測候所の大森式地震系で有感地震を記録</t>
    <rPh sb="0" eb="2">
      <t>ハコダテ</t>
    </rPh>
    <rPh sb="2" eb="5">
      <t>ソッコウジョ</t>
    </rPh>
    <rPh sb="6" eb="8">
      <t>オオモリ</t>
    </rPh>
    <rPh sb="8" eb="9">
      <t>シキ</t>
    </rPh>
    <rPh sb="9" eb="11">
      <t>ジシン</t>
    </rPh>
    <rPh sb="11" eb="12">
      <t>ケイ</t>
    </rPh>
    <rPh sb="13" eb="15">
      <t>ユウカン</t>
    </rPh>
    <rPh sb="15" eb="17">
      <t>ジシン</t>
    </rPh>
    <rPh sb="18" eb="20">
      <t>キロク</t>
    </rPh>
    <phoneticPr fontId="1"/>
  </si>
  <si>
    <t>なし</t>
    <phoneticPr fontId="1"/>
  </si>
  <si>
    <t>登山客が気づくような異常はみられなかった</t>
    <rPh sb="0" eb="3">
      <t>トザn</t>
    </rPh>
    <rPh sb="4" eb="5">
      <t>キヅク</t>
    </rPh>
    <rPh sb="10" eb="12">
      <t>イジョウ</t>
    </rPh>
    <phoneticPr fontId="1"/>
  </si>
  <si>
    <t>地震</t>
    <phoneticPr fontId="1"/>
  </si>
  <si>
    <t>17時から22時頃にかけて遠雷・山鳴りがあったとの複数報告があるが雷鳴の可能性も高い</t>
    <rPh sb="2" eb="3">
      <t xml:space="preserve">ジ </t>
    </rPh>
    <rPh sb="8" eb="9">
      <t xml:space="preserve">ゴロ </t>
    </rPh>
    <rPh sb="13" eb="15">
      <t>エンライ</t>
    </rPh>
    <rPh sb="16" eb="18">
      <t>ヤマ</t>
    </rPh>
    <rPh sb="25" eb="27">
      <t>フクスウ</t>
    </rPh>
    <rPh sb="27" eb="29">
      <t>ホウコク</t>
    </rPh>
    <rPh sb="33" eb="35">
      <t>ライメイ</t>
    </rPh>
    <rPh sb="40" eb="41">
      <t>タカイ</t>
    </rPh>
    <phoneticPr fontId="1"/>
  </si>
  <si>
    <t>函館測候所の大森式地震系で無感地震を記録</t>
    <rPh sb="0" eb="5">
      <t>ハコダテソ</t>
    </rPh>
    <rPh sb="6" eb="9">
      <t>オオモリ</t>
    </rPh>
    <rPh sb="9" eb="12">
      <t>ジシn</t>
    </rPh>
    <rPh sb="13" eb="17">
      <t>ムカンジシn</t>
    </rPh>
    <rPh sb="18" eb="20">
      <t>キロク</t>
    </rPh>
    <phoneticPr fontId="1"/>
  </si>
  <si>
    <t>鹿部で鳴動あり(北海道社会事業協会, 1937)とされているが、詳細な記録は不明。</t>
    <rPh sb="0" eb="2">
      <t>シカベ</t>
    </rPh>
    <rPh sb="3" eb="5">
      <t>メイドウアリ</t>
    </rPh>
    <rPh sb="8" eb="11">
      <t>ホッカイ</t>
    </rPh>
    <rPh sb="11" eb="13">
      <t>シャカイ</t>
    </rPh>
    <rPh sb="13" eb="17">
      <t>ジギョウキョウ</t>
    </rPh>
    <rPh sb="32" eb="34">
      <t>ショウサイ</t>
    </rPh>
    <rPh sb="38" eb="40">
      <t>フメイ</t>
    </rPh>
    <phoneticPr fontId="1"/>
  </si>
  <si>
    <t>8分間継続の振幅の小さい脈動(函館測候所)</t>
    <rPh sb="1" eb="5">
      <t>フn</t>
    </rPh>
    <rPh sb="6" eb="8">
      <t>シンプク</t>
    </rPh>
    <rPh sb="15" eb="17">
      <t>ハコダテ</t>
    </rPh>
    <rPh sb="17" eb="20">
      <t>ソッコウセィ</t>
    </rPh>
    <phoneticPr fontId="1"/>
  </si>
  <si>
    <t>鹿部村小川第二発電所(山頂から6 km)でゴーという音、のち降灰</t>
  </si>
  <si>
    <t>大沼銚子口でゴーという貨物自動車のような音。</t>
    <rPh sb="0" eb="1">
      <t>オオヌマ</t>
    </rPh>
    <rPh sb="11" eb="16">
      <t>カモテゥ</t>
    </rPh>
    <rPh sb="20" eb="21">
      <t xml:space="preserve">オト </t>
    </rPh>
    <phoneticPr fontId="1"/>
  </si>
  <si>
    <t>南麓の鹿部村では戸外で顔面にチラチラとした感触</t>
    <rPh sb="0" eb="2">
      <t>ナンロク</t>
    </rPh>
    <rPh sb="3" eb="5">
      <t>シカベ</t>
    </rPh>
    <rPh sb="5" eb="6">
      <t xml:space="preserve">ムラ </t>
    </rPh>
    <rPh sb="8" eb="10">
      <t xml:space="preserve">ト </t>
    </rPh>
    <rPh sb="11" eb="13">
      <t>ガンメn</t>
    </rPh>
    <rPh sb="21" eb="23">
      <t>カンショク</t>
    </rPh>
    <phoneticPr fontId="1"/>
  </si>
  <si>
    <t>鹿部村本別。ザアーという音。灰砂が舞っていた。</t>
    <rPh sb="0" eb="1">
      <t>シカベ</t>
    </rPh>
    <rPh sb="3" eb="5">
      <t>モトベテゥ</t>
    </rPh>
    <rPh sb="12" eb="13">
      <t xml:space="preserve">オト </t>
    </rPh>
    <rPh sb="14" eb="16">
      <t>ハイスナ</t>
    </rPh>
    <rPh sb="17" eb="18">
      <t xml:space="preserve">マウ </t>
    </rPh>
    <phoneticPr fontId="1"/>
  </si>
  <si>
    <t>鹿部では降灰が激しくなり、0.6 cm積もっていた。</t>
    <rPh sb="0" eb="2">
      <t>シカベ</t>
    </rPh>
    <rPh sb="4" eb="6">
      <t>コウハイ</t>
    </rPh>
    <rPh sb="7" eb="8">
      <t>ハゲシク</t>
    </rPh>
    <rPh sb="19" eb="20">
      <t>ツモッテ</t>
    </rPh>
    <phoneticPr fontId="1"/>
  </si>
  <si>
    <t>北麓の掛潤駅から噴煙の上昇が目撃される。</t>
    <rPh sb="0" eb="2">
      <t>ホクロ</t>
    </rPh>
    <rPh sb="3" eb="4">
      <t>❌</t>
    </rPh>
    <rPh sb="4" eb="5">
      <t>ウルム</t>
    </rPh>
    <rPh sb="5" eb="6">
      <t>エキ</t>
    </rPh>
    <rPh sb="8" eb="10">
      <t>フンエn</t>
    </rPh>
    <rPh sb="11" eb="13">
      <t>ジョウショウ</t>
    </rPh>
    <rPh sb="14" eb="16">
      <t>モクゲキ</t>
    </rPh>
    <phoneticPr fontId="1"/>
  </si>
  <si>
    <t>大沼方面で爆発音</t>
    <rPh sb="0" eb="4">
      <t>オオヌマ</t>
    </rPh>
    <rPh sb="5" eb="8">
      <t>バクハテゥ</t>
    </rPh>
    <phoneticPr fontId="1"/>
  </si>
  <si>
    <t>函館測候所において08:00:30から10分30秒間、脈動状の振動を記録</t>
    <rPh sb="27" eb="30">
      <t>ミャク</t>
    </rPh>
    <rPh sb="31" eb="33">
      <t>シンドウ</t>
    </rPh>
    <rPh sb="34" eb="36">
      <t>キロク</t>
    </rPh>
    <phoneticPr fontId="1"/>
  </si>
  <si>
    <t>函館測候所において08:11:00から38分間、脈動状の振動を記録</t>
    <rPh sb="24" eb="27">
      <t>ミャク</t>
    </rPh>
    <rPh sb="28" eb="30">
      <t>シンドウ</t>
    </rPh>
    <rPh sb="31" eb="33">
      <t>キロク</t>
    </rPh>
    <phoneticPr fontId="1"/>
  </si>
  <si>
    <t>濃霧が晴れ、北西麓の森町から羊のような噴煙が見られた。</t>
    <rPh sb="0" eb="2">
      <t>ノウムガ</t>
    </rPh>
    <rPh sb="6" eb="7">
      <t>ホクセイ</t>
    </rPh>
    <rPh sb="10" eb="11">
      <t>モリ</t>
    </rPh>
    <rPh sb="11" eb="12">
      <t xml:space="preserve">マチ </t>
    </rPh>
    <rPh sb="14" eb="15">
      <t>メンヨウ</t>
    </rPh>
    <rPh sb="19" eb="21">
      <t>フンエn</t>
    </rPh>
    <rPh sb="22" eb="23">
      <t>ミラレ</t>
    </rPh>
    <phoneticPr fontId="1"/>
  </si>
  <si>
    <t>函館測候所において09:53:38から3分30秒間継続して振動を記録。</t>
    <rPh sb="0" eb="5">
      <t>ハコダテ</t>
    </rPh>
    <rPh sb="25" eb="27">
      <t>ケイゾク</t>
    </rPh>
    <rPh sb="29" eb="31">
      <t>シンドウ</t>
    </rPh>
    <rPh sb="32" eb="34">
      <t>キロク</t>
    </rPh>
    <phoneticPr fontId="1"/>
  </si>
  <si>
    <t>鹿部・大沼・掛澗・駒ヶ岳駅で大音響の報告。掛澗では音を聞かなかったという報告もあり。大沼では黒煙猛烈に上騰するのを目撃。</t>
    <rPh sb="0" eb="2">
      <t>シカベ</t>
    </rPh>
    <rPh sb="3" eb="5">
      <t>オオヌマ/</t>
    </rPh>
    <rPh sb="6" eb="8">
      <t>カカリマ</t>
    </rPh>
    <rPh sb="9" eb="10">
      <t>コマガタケ</t>
    </rPh>
    <rPh sb="12" eb="13">
      <t>エキ</t>
    </rPh>
    <rPh sb="14" eb="17">
      <t>ダイオンキョウグ</t>
    </rPh>
    <rPh sb="18" eb="20">
      <t>ホウコク</t>
    </rPh>
    <rPh sb="21" eb="23">
      <t>カカリ</t>
    </rPh>
    <rPh sb="25" eb="26">
      <t>オトヲ</t>
    </rPh>
    <rPh sb="27" eb="28">
      <t>キカナ</t>
    </rPh>
    <rPh sb="36" eb="38">
      <t>ホウコク</t>
    </rPh>
    <rPh sb="42" eb="44">
      <t>オオヌマ</t>
    </rPh>
    <rPh sb="46" eb="48">
      <t>コクエn</t>
    </rPh>
    <rPh sb="48" eb="50">
      <t>モウレ</t>
    </rPh>
    <rPh sb="51" eb="53">
      <t>ジョウトウ</t>
    </rPh>
    <rPh sb="57" eb="59">
      <t>モクゲキ</t>
    </rPh>
    <phoneticPr fontId="1"/>
  </si>
  <si>
    <t>鹿部で降灰が盛んに。掛澗からの目撃では噴煙益々猛烈となりこの頃から轟々たる音響。</t>
    <rPh sb="0" eb="2">
      <t>シカベ</t>
    </rPh>
    <rPh sb="3" eb="5">
      <t>コウハイ</t>
    </rPh>
    <rPh sb="6" eb="7">
      <t>サカn</t>
    </rPh>
    <rPh sb="10" eb="12">
      <t>カカリマ</t>
    </rPh>
    <rPh sb="15" eb="17">
      <t>モクゲキ</t>
    </rPh>
    <rPh sb="19" eb="21">
      <t>フンエn</t>
    </rPh>
    <rPh sb="21" eb="22">
      <t xml:space="preserve">マスマス </t>
    </rPh>
    <rPh sb="23" eb="25">
      <t>モウレテゥ</t>
    </rPh>
    <rPh sb="33" eb="34">
      <t>ゴウゴウタル</t>
    </rPh>
    <rPh sb="37" eb="39">
      <t>オンキョウ</t>
    </rPh>
    <phoneticPr fontId="1"/>
  </si>
  <si>
    <t>掛澗からは白雲で噴煙は見えなくなったが、轟音は休むことなく更に激しくなった。</t>
    <rPh sb="0" eb="2">
      <t>カカリマ</t>
    </rPh>
    <rPh sb="5" eb="7">
      <t>ハクウn</t>
    </rPh>
    <rPh sb="8" eb="10">
      <t>フンエn</t>
    </rPh>
    <rPh sb="11" eb="12">
      <t>ミエナ</t>
    </rPh>
    <rPh sb="20" eb="22">
      <t>ゴウオn</t>
    </rPh>
    <rPh sb="23" eb="24">
      <t>ヤスム</t>
    </rPh>
    <rPh sb="29" eb="30">
      <t xml:space="preserve">サラニ </t>
    </rPh>
    <rPh sb="31" eb="32">
      <t>ハゲシク</t>
    </rPh>
    <phoneticPr fontId="1"/>
  </si>
  <si>
    <t>鹿部に直径1.5 cmの軽石が降り始める。軽石の降下は翌18日午前1時半まで続いた。</t>
    <rPh sb="0" eb="2">
      <t>シカベ</t>
    </rPh>
    <rPh sb="3" eb="5">
      <t>チョッケイ</t>
    </rPh>
    <rPh sb="12" eb="14">
      <t>カルイセィ</t>
    </rPh>
    <rPh sb="15" eb="16">
      <t>フリハジメ</t>
    </rPh>
    <rPh sb="21" eb="23">
      <t>カルイセィ</t>
    </rPh>
    <rPh sb="24" eb="26">
      <t>コウカハ</t>
    </rPh>
    <rPh sb="30" eb="31">
      <t>ニティ</t>
    </rPh>
    <rPh sb="31" eb="33">
      <t>ゴゼn</t>
    </rPh>
    <rPh sb="34" eb="36">
      <t>ジハ</t>
    </rPh>
    <rPh sb="38" eb="39">
      <t>ツヅイ</t>
    </rPh>
    <phoneticPr fontId="1"/>
  </si>
  <si>
    <t>電光を伴う激しい鳴動</t>
    <rPh sb="0" eb="2">
      <t>デンコウヲ</t>
    </rPh>
    <rPh sb="5" eb="6">
      <t>ハゲシイ</t>
    </rPh>
    <rPh sb="8" eb="10">
      <t>メイドウ</t>
    </rPh>
    <phoneticPr fontId="1"/>
  </si>
  <si>
    <t>森町で垂直に上昇する噴煙柱の写真が撮影される。</t>
    <rPh sb="0" eb="2">
      <t>モリマティ</t>
    </rPh>
    <rPh sb="3" eb="5">
      <t>スイチョク</t>
    </rPh>
    <rPh sb="6" eb="8">
      <t>ジョウショウ</t>
    </rPh>
    <rPh sb="10" eb="13">
      <t>フンエn</t>
    </rPh>
    <rPh sb="14" eb="16">
      <t>シャシn</t>
    </rPh>
    <rPh sb="17" eb="19">
      <t>サツエイ</t>
    </rPh>
    <phoneticPr fontId="1"/>
  </si>
  <si>
    <t>馬の背外斜面に降下火砕物</t>
    <rPh sb="0" eb="1">
      <t>ウマノス</t>
    </rPh>
    <rPh sb="3" eb="6">
      <t>ソト</t>
    </rPh>
    <rPh sb="7" eb="12">
      <t>コウカ</t>
    </rPh>
    <phoneticPr fontId="1"/>
  </si>
  <si>
    <t>掛澗駅長の亀ヶ森孝三郎氏による手記。「噴き上げられる火山灰は縞の如く、又其の下降する状はさながら瀑布に似たりとも言ひ得る程似て」「噴き上げらるる石は、しだれ柳の如くに辺りに飛散」</t>
    <rPh sb="0" eb="1">
      <t>カカリマ</t>
    </rPh>
    <rPh sb="2" eb="4">
      <t>エキ</t>
    </rPh>
    <rPh sb="5" eb="6">
      <t xml:space="preserve">カメガモリ </t>
    </rPh>
    <rPh sb="8" eb="11">
      <t>コウザブロウ</t>
    </rPh>
    <rPh sb="11" eb="12">
      <t xml:space="preserve">シ </t>
    </rPh>
    <rPh sb="15" eb="17">
      <t xml:space="preserve">シュキ </t>
    </rPh>
    <rPh sb="19" eb="20">
      <t>フンカ</t>
    </rPh>
    <rPh sb="21" eb="22">
      <t xml:space="preserve">アゲラレル </t>
    </rPh>
    <rPh sb="26" eb="29">
      <t>カザn</t>
    </rPh>
    <rPh sb="30" eb="31">
      <t>シマノ</t>
    </rPh>
    <rPh sb="35" eb="37">
      <t>マタソノ</t>
    </rPh>
    <rPh sb="38" eb="40">
      <t>カコウ</t>
    </rPh>
    <rPh sb="42" eb="43">
      <t>ジョウタイ</t>
    </rPh>
    <rPh sb="48" eb="50">
      <t>バクフ</t>
    </rPh>
    <rPh sb="51" eb="52">
      <t xml:space="preserve">２タリ </t>
    </rPh>
    <rPh sb="56" eb="57">
      <t xml:space="preserve">イウ </t>
    </rPh>
    <rPh sb="58" eb="59">
      <t xml:space="preserve">ウル </t>
    </rPh>
    <rPh sb="60" eb="62">
      <t xml:space="preserve">ホド </t>
    </rPh>
    <rPh sb="65" eb="66">
      <t>フンカ</t>
    </rPh>
    <rPh sb="67" eb="68">
      <t xml:space="preserve">アゲラレル </t>
    </rPh>
    <rPh sb="72" eb="73">
      <t xml:space="preserve">イシハ </t>
    </rPh>
    <rPh sb="80" eb="81">
      <t>ゴトク</t>
    </rPh>
    <rPh sb="83" eb="84">
      <t xml:space="preserve">アタリニ </t>
    </rPh>
    <rPh sb="86" eb="88">
      <t>ヒサn</t>
    </rPh>
    <phoneticPr fontId="1"/>
  </si>
  <si>
    <t>小規模軽石流</t>
    <rPh sb="0" eb="3">
      <t>ショウキボ</t>
    </rPh>
    <rPh sb="3" eb="6">
      <t>カルイセィ</t>
    </rPh>
    <phoneticPr fontId="1"/>
  </si>
  <si>
    <t>大沼からやや東に傾いた噴煙柱の写真が撮影される。</t>
    <rPh sb="0" eb="2">
      <t>オオヌマ</t>
    </rPh>
    <rPh sb="6" eb="7">
      <t>ヒガセィ</t>
    </rPh>
    <rPh sb="8" eb="9">
      <t>カタムイ</t>
    </rPh>
    <rPh sb="11" eb="14">
      <t>フンエn</t>
    </rPh>
    <rPh sb="15" eb="17">
      <t>シャシn</t>
    </rPh>
    <rPh sb="18" eb="20">
      <t>サツエイ</t>
    </rPh>
    <phoneticPr fontId="1"/>
  </si>
  <si>
    <t>掛澗駅長の亀ヶ森孝三郎氏による手記。「噴煙は駒ヶ岳、砂原岳間を溢るる程度に巾広くなり、轟々たる音は地響と共に烈しく、駅及住宅の窓硝子に響く振動」「駒ノ背の中央押出沢に向い、熔岩は白煙と共にモクモクと越えて流下して来ましたが、小量でありましたから駒ノ背の中腹で止まり白煙も直に消へ去りました。」</t>
    <rPh sb="0" eb="2">
      <t>カカリマ</t>
    </rPh>
    <rPh sb="2" eb="4">
      <t>カラノ</t>
    </rPh>
    <rPh sb="5" eb="6">
      <t>カンサテゥ</t>
    </rPh>
    <rPh sb="8" eb="9">
      <t>「」</t>
    </rPh>
    <rPh sb="9" eb="11">
      <t>フンエn</t>
    </rPh>
    <rPh sb="12" eb="13">
      <t>コマガタケ</t>
    </rPh>
    <rPh sb="16" eb="18">
      <t>スナハラ</t>
    </rPh>
    <rPh sb="18" eb="19">
      <t xml:space="preserve">ダケ </t>
    </rPh>
    <rPh sb="19" eb="20">
      <t xml:space="preserve">カン </t>
    </rPh>
    <rPh sb="21" eb="22">
      <t>アフレ</t>
    </rPh>
    <rPh sb="24" eb="26">
      <t>テイド</t>
    </rPh>
    <rPh sb="27" eb="28">
      <t xml:space="preserve">ハバ </t>
    </rPh>
    <rPh sb="28" eb="29">
      <t>ハバヒロ</t>
    </rPh>
    <rPh sb="33" eb="34">
      <t>ゴウゴウ</t>
    </rPh>
    <rPh sb="37" eb="38">
      <t>オトハ</t>
    </rPh>
    <rPh sb="39" eb="40">
      <t>ジシn</t>
    </rPh>
    <rPh sb="40" eb="41">
      <t>オンキョウ</t>
    </rPh>
    <rPh sb="42" eb="43">
      <t>トモニ</t>
    </rPh>
    <rPh sb="44" eb="45">
      <t>レッカ</t>
    </rPh>
    <rPh sb="48" eb="49">
      <t>エキ</t>
    </rPh>
    <rPh sb="49" eb="50">
      <t>オヨブ</t>
    </rPh>
    <rPh sb="50" eb="52">
      <t>ジュウタク</t>
    </rPh>
    <rPh sb="53" eb="56">
      <t>マドガ</t>
    </rPh>
    <rPh sb="57" eb="58">
      <t>ヒビ</t>
    </rPh>
    <rPh sb="63" eb="64">
      <t xml:space="preserve">コマノセ </t>
    </rPh>
    <rPh sb="67" eb="69">
      <t>チュウ</t>
    </rPh>
    <rPh sb="69" eb="72">
      <t>オシデザワ</t>
    </rPh>
    <rPh sb="73" eb="74">
      <t>ムカイ</t>
    </rPh>
    <rPh sb="76" eb="78">
      <t>ヨウガn</t>
    </rPh>
    <rPh sb="79" eb="81">
      <t>ハクエn</t>
    </rPh>
    <rPh sb="89" eb="90">
      <t xml:space="preserve">コエテ </t>
    </rPh>
    <rPh sb="92" eb="94">
      <t>リュウカセィ</t>
    </rPh>
    <rPh sb="96" eb="97">
      <t xml:space="preserve">キマシタ </t>
    </rPh>
    <rPh sb="102" eb="104">
      <t>ショウリョウ</t>
    </rPh>
    <rPh sb="112" eb="113">
      <t xml:space="preserve">コマノセ </t>
    </rPh>
    <rPh sb="116" eb="118">
      <t>チュウ</t>
    </rPh>
    <rPh sb="119" eb="120">
      <t>トマリ</t>
    </rPh>
    <rPh sb="122" eb="124">
      <t>ハクエn</t>
    </rPh>
    <rPh sb="125" eb="126">
      <t>ジカニ</t>
    </rPh>
    <rPh sb="127" eb="128">
      <t>キエサリ</t>
    </rPh>
    <phoneticPr fontId="1"/>
  </si>
  <si>
    <t>小川方面に降下軽石</t>
    <rPh sb="0" eb="1">
      <t>オガワ</t>
    </rPh>
    <rPh sb="5" eb="9">
      <t>コウカ</t>
    </rPh>
    <phoneticPr fontId="1"/>
  </si>
  <si>
    <t>掛澗駅長の亀ヶ森孝三郎氏による手記。砂原駅から掛澗駅への電話内容。「鳴動烈しく、硝子戸は間断なく振動」</t>
    <rPh sb="0" eb="2">
      <t>スナハラ</t>
    </rPh>
    <rPh sb="2" eb="3">
      <t>エキ</t>
    </rPh>
    <rPh sb="5" eb="7">
      <t>カカリマ</t>
    </rPh>
    <rPh sb="7" eb="8">
      <t>エキ</t>
    </rPh>
    <rPh sb="10" eb="12">
      <t>デンワ</t>
    </rPh>
    <rPh sb="14" eb="16">
      <t>メイドウ</t>
    </rPh>
    <rPh sb="16" eb="17">
      <t>レッカ</t>
    </rPh>
    <rPh sb="20" eb="23">
      <t>ガラスド</t>
    </rPh>
    <rPh sb="24" eb="26">
      <t xml:space="preserve">カンダンナク </t>
    </rPh>
    <rPh sb="28" eb="30">
      <t>シンドウ</t>
    </rPh>
    <rPh sb="30" eb="32">
      <t>ナイヨウ</t>
    </rPh>
    <phoneticPr fontId="1"/>
  </si>
  <si>
    <t>留の沢に降下軽石</t>
    <rPh sb="0" eb="1">
      <t>トメ</t>
    </rPh>
    <rPh sb="4" eb="8">
      <t>コウカ</t>
    </rPh>
    <phoneticPr fontId="1"/>
  </si>
  <si>
    <t>鳴動が激しくなり、小川方面に火災が発生</t>
    <rPh sb="0" eb="2">
      <t>メイドウ</t>
    </rPh>
    <rPh sb="3" eb="4">
      <t>ハゲシク</t>
    </rPh>
    <rPh sb="9" eb="13">
      <t>オガワ</t>
    </rPh>
    <rPh sb="14" eb="16">
      <t>カサ</t>
    </rPh>
    <rPh sb="17" eb="19">
      <t>ハッセイ</t>
    </rPh>
    <phoneticPr fontId="1"/>
  </si>
  <si>
    <t>鹿部方面の雷鳴が激しくなり、落雷が発生。函館で空振が感じられる。</t>
    <rPh sb="0" eb="1">
      <t>シカベ</t>
    </rPh>
    <rPh sb="5" eb="7">
      <t>ライメイ</t>
    </rPh>
    <rPh sb="8" eb="9">
      <t>ハゲシク</t>
    </rPh>
    <rPh sb="14" eb="16">
      <t>ラクライ</t>
    </rPh>
    <rPh sb="17" eb="19">
      <t>ハッセイ</t>
    </rPh>
    <rPh sb="20" eb="22">
      <t>ハコダテ</t>
    </rPh>
    <rPh sb="23" eb="25">
      <t>クウシn</t>
    </rPh>
    <rPh sb="26" eb="27">
      <t>カンジラレ</t>
    </rPh>
    <phoneticPr fontId="1"/>
  </si>
  <si>
    <t>土橋方面に軽石流が流出</t>
    <rPh sb="0" eb="4">
      <t>ツチハシヘ</t>
    </rPh>
    <rPh sb="5" eb="8">
      <t>カルイセィ</t>
    </rPh>
    <rPh sb="9" eb="11">
      <t>リュウシュテゥ</t>
    </rPh>
    <phoneticPr fontId="1"/>
  </si>
  <si>
    <t>赤井川方面の軽石流が山腹まで達し、火災が発生</t>
    <rPh sb="0" eb="5">
      <t>アカイガ</t>
    </rPh>
    <rPh sb="6" eb="9">
      <t>カルイセィ</t>
    </rPh>
    <rPh sb="10" eb="12">
      <t>サンプ</t>
    </rPh>
    <rPh sb="17" eb="19">
      <t>カサイ</t>
    </rPh>
    <phoneticPr fontId="1"/>
  </si>
  <si>
    <t>尾白内方面に軽石流が到達</t>
    <rPh sb="0" eb="2">
      <t xml:space="preserve">オシロ </t>
    </rPh>
    <rPh sb="2" eb="3">
      <t xml:space="preserve">ウチ </t>
    </rPh>
    <rPh sb="3" eb="5">
      <t>ホウメn</t>
    </rPh>
    <rPh sb="6" eb="9">
      <t>カルイセィ</t>
    </rPh>
    <rPh sb="10" eb="12">
      <t>トウタ</t>
    </rPh>
    <phoneticPr fontId="1"/>
  </si>
  <si>
    <t>掛澗駅長の亀ヶ森孝三郎氏による手記。「又々熔岩は駒ノ背より押出沢に向って流下しましたが、今度は前よりも大量に駒ノ背を越えて、モクモクと限りなく異様な速さで流下しました。」</t>
    <rPh sb="0" eb="2">
      <t>カカリマ</t>
    </rPh>
    <rPh sb="2" eb="3">
      <t>エキ</t>
    </rPh>
    <rPh sb="6" eb="8">
      <t>カンサテゥ</t>
    </rPh>
    <rPh sb="10" eb="11">
      <t xml:space="preserve">マタマタ </t>
    </rPh>
    <rPh sb="12" eb="14">
      <t>ヨウガn</t>
    </rPh>
    <rPh sb="15" eb="16">
      <t xml:space="preserve">コマノセ </t>
    </rPh>
    <rPh sb="20" eb="23">
      <t>オシダセィ</t>
    </rPh>
    <rPh sb="24" eb="25">
      <t>ムケ</t>
    </rPh>
    <rPh sb="27" eb="29">
      <t>リュウ</t>
    </rPh>
    <rPh sb="35" eb="37">
      <t>コンドヘ</t>
    </rPh>
    <rPh sb="38" eb="39">
      <t>マエ</t>
    </rPh>
    <rPh sb="42" eb="44">
      <t>タイリョウ</t>
    </rPh>
    <rPh sb="45" eb="46">
      <t xml:space="preserve">コマノセ </t>
    </rPh>
    <rPh sb="49" eb="50">
      <t xml:space="preserve">コエテ </t>
    </rPh>
    <rPh sb="58" eb="59">
      <t>カギリナ</t>
    </rPh>
    <rPh sb="62" eb="64">
      <t>イヨウ</t>
    </rPh>
    <rPh sb="65" eb="66">
      <t>ハヤサ</t>
    </rPh>
    <rPh sb="68" eb="70">
      <t>リュウカ</t>
    </rPh>
    <phoneticPr fontId="1"/>
  </si>
  <si>
    <t>掛澗駅長の亀ヶ森孝三郎氏による手記。「同山頂上に白煙が見えたと思ふ間もなく熔岩は非常な勢を似て流下しました。丁度盃内の石鹸泡が溢るゝ様な具合でありました」</t>
    <rPh sb="0" eb="3">
      <t>カカリマ</t>
    </rPh>
    <rPh sb="3" eb="5">
      <t>カラノ</t>
    </rPh>
    <rPh sb="6" eb="7">
      <t>カンサテゥ</t>
    </rPh>
    <rPh sb="9" eb="10">
      <t>「」</t>
    </rPh>
    <rPh sb="10" eb="12">
      <t>ドウヤ</t>
    </rPh>
    <rPh sb="12" eb="14">
      <t>チョウジョウ</t>
    </rPh>
    <rPh sb="15" eb="17">
      <t>ハクエn</t>
    </rPh>
    <rPh sb="18" eb="19">
      <t>ミエタ</t>
    </rPh>
    <rPh sb="22" eb="23">
      <t>オモウ</t>
    </rPh>
    <rPh sb="24" eb="25">
      <t xml:space="preserve">マモナク </t>
    </rPh>
    <rPh sb="28" eb="30">
      <t>ヨウガn</t>
    </rPh>
    <rPh sb="31" eb="33">
      <t>ヒジョウ</t>
    </rPh>
    <rPh sb="34" eb="35">
      <t>イキオイ</t>
    </rPh>
    <rPh sb="36" eb="37">
      <t>ニテ</t>
    </rPh>
    <rPh sb="38" eb="40">
      <t>リュウカ</t>
    </rPh>
    <rPh sb="45" eb="47">
      <t xml:space="preserve">チョウド </t>
    </rPh>
    <rPh sb="47" eb="49">
      <t>サカズキ</t>
    </rPh>
    <rPh sb="50" eb="53">
      <t>セッケn</t>
    </rPh>
    <rPh sb="54" eb="55">
      <t>アフレ</t>
    </rPh>
    <rPh sb="57" eb="58">
      <t xml:space="preserve">ヨウナ </t>
    </rPh>
    <rPh sb="59" eb="61">
      <t>グアイ</t>
    </rPh>
    <phoneticPr fontId="1"/>
  </si>
  <si>
    <t>森町で旺盛に上昇する噴煙と白煙を伴いながら地表を這うような形をとっている噴煙の写真が撮影される。</t>
    <rPh sb="0" eb="1">
      <t>モリマティ</t>
    </rPh>
    <rPh sb="2" eb="3">
      <t>デ</t>
    </rPh>
    <rPh sb="3" eb="5">
      <t>オウセイ</t>
    </rPh>
    <rPh sb="6" eb="8">
      <t>ジョウショウ</t>
    </rPh>
    <rPh sb="10" eb="12">
      <t>フンエn</t>
    </rPh>
    <rPh sb="13" eb="15">
      <t>ハクエn</t>
    </rPh>
    <rPh sb="16" eb="17">
      <t>トモナイ</t>
    </rPh>
    <rPh sb="21" eb="23">
      <t>チヒョウ</t>
    </rPh>
    <rPh sb="24" eb="25">
      <t>ハウ</t>
    </rPh>
    <rPh sb="29" eb="30">
      <t>カタティ</t>
    </rPh>
    <rPh sb="36" eb="38">
      <t>フンエn</t>
    </rPh>
    <rPh sb="39" eb="41">
      <t>シャシn</t>
    </rPh>
    <rPh sb="42" eb="44">
      <t>サツエイ</t>
    </rPh>
    <phoneticPr fontId="1"/>
  </si>
  <si>
    <t>砂原岳を越えて新たな軽石流が発生</t>
    <rPh sb="0" eb="2">
      <t>スナハラ</t>
    </rPh>
    <rPh sb="2" eb="3">
      <t xml:space="preserve">ダケ </t>
    </rPh>
    <rPh sb="4" eb="5">
      <t>コエテ</t>
    </rPh>
    <rPh sb="7" eb="8">
      <t>アラタナ</t>
    </rPh>
    <rPh sb="10" eb="13">
      <t>カルイセィ</t>
    </rPh>
    <rPh sb="14" eb="16">
      <t>ハッセイ</t>
    </rPh>
    <phoneticPr fontId="1"/>
  </si>
  <si>
    <t>赤井川方面に軽石流</t>
    <rPh sb="0" eb="1">
      <t>アカイガワ</t>
    </rPh>
    <rPh sb="6" eb="9">
      <t>カルイセィ</t>
    </rPh>
    <phoneticPr fontId="1"/>
  </si>
  <si>
    <t>火口の上に火柱が上がる。赤井川方面に軽石流、尾白内方面に最後の軽石流が到達。</t>
    <rPh sb="0" eb="2">
      <t>カコ</t>
    </rPh>
    <rPh sb="5" eb="7">
      <t>ヒバシラ</t>
    </rPh>
    <rPh sb="12" eb="13">
      <t>アカイガワ</t>
    </rPh>
    <rPh sb="18" eb="21">
      <t>カルイセィ</t>
    </rPh>
    <rPh sb="22" eb="24">
      <t>オシロ</t>
    </rPh>
    <rPh sb="24" eb="27">
      <t xml:space="preserve">ウチ </t>
    </rPh>
    <rPh sb="28" eb="30">
      <t xml:space="preserve">サイゴノ </t>
    </rPh>
    <phoneticPr fontId="1"/>
  </si>
  <si>
    <t>火柱の高さが最大に達し、活動が最盛期に達する。激しい軽石の降下により、鹿部方面の家屋を倒壊させた。</t>
    <rPh sb="0" eb="1">
      <t>ヒバシラ</t>
    </rPh>
    <rPh sb="12" eb="14">
      <t>カツドウ</t>
    </rPh>
    <rPh sb="15" eb="18">
      <t>サイセイキ</t>
    </rPh>
    <rPh sb="19" eb="20">
      <t>タッス</t>
    </rPh>
    <rPh sb="23" eb="24">
      <t>ハゲシイ</t>
    </rPh>
    <rPh sb="26" eb="28">
      <t>コウカ</t>
    </rPh>
    <rPh sb="29" eb="31">
      <t>コウカ</t>
    </rPh>
    <rPh sb="35" eb="39">
      <t>シカベ</t>
    </rPh>
    <rPh sb="40" eb="42">
      <t>カオ</t>
    </rPh>
    <rPh sb="43" eb="45">
      <t>トウカイサス</t>
    </rPh>
    <phoneticPr fontId="1"/>
  </si>
  <si>
    <t>赤井川方面の軽石流が登山道路を越えて到達</t>
    <rPh sb="0" eb="5">
      <t>アカイガワ</t>
    </rPh>
    <rPh sb="10" eb="12">
      <t>トザn</t>
    </rPh>
    <rPh sb="12" eb="14">
      <t>ドウロ</t>
    </rPh>
    <rPh sb="15" eb="16">
      <t>コエテ</t>
    </rPh>
    <rPh sb="18" eb="20">
      <t>トウタテゥ</t>
    </rPh>
    <phoneticPr fontId="1"/>
  </si>
  <si>
    <t>鹿部方面の軽石の降下が衰える</t>
    <rPh sb="0" eb="2">
      <t>シカベ</t>
    </rPh>
    <rPh sb="2" eb="3">
      <t>ホウメn</t>
    </rPh>
    <rPh sb="5" eb="7">
      <t>カルイセィ</t>
    </rPh>
    <phoneticPr fontId="1"/>
  </si>
  <si>
    <t>函館測候所の地震計は脈動気象を停止。</t>
    <rPh sb="0" eb="5">
      <t>ハコダテ</t>
    </rPh>
    <rPh sb="6" eb="9">
      <t>ジシn</t>
    </rPh>
    <rPh sb="10" eb="14">
      <t>ミャク</t>
    </rPh>
    <rPh sb="15" eb="17">
      <t xml:space="preserve">テイシ </t>
    </rPh>
    <phoneticPr fontId="1"/>
  </si>
  <si>
    <t>鳴動が一時停止</t>
    <rPh sb="0" eb="1">
      <t>メイドウ</t>
    </rPh>
    <rPh sb="3" eb="7">
      <t>イチゼィ</t>
    </rPh>
    <phoneticPr fontId="1"/>
  </si>
  <si>
    <t>鳴動が再開</t>
    <rPh sb="0" eb="2">
      <t>メイドウガサイカイ</t>
    </rPh>
    <phoneticPr fontId="1"/>
  </si>
  <si>
    <t>火柱が衰える。鹿部で降下軽石が止み、大沼の鳴動が静まる。</t>
    <rPh sb="0" eb="2">
      <t>ヒバシラ</t>
    </rPh>
    <rPh sb="3" eb="4">
      <t>オトロエ</t>
    </rPh>
    <rPh sb="7" eb="9">
      <t>シカベ</t>
    </rPh>
    <rPh sb="9" eb="10">
      <t>デ</t>
    </rPh>
    <rPh sb="10" eb="14">
      <t>コウカ</t>
    </rPh>
    <rPh sb="15" eb="16">
      <t xml:space="preserve">ヤム </t>
    </rPh>
    <rPh sb="18" eb="20">
      <t>オオヌマ</t>
    </rPh>
    <rPh sb="21" eb="23">
      <t>メイドウ</t>
    </rPh>
    <rPh sb="24" eb="25">
      <t>シズマル</t>
    </rPh>
    <phoneticPr fontId="1"/>
  </si>
  <si>
    <t>赤井川方面の軽石流の流動が停止</t>
    <rPh sb="0" eb="3">
      <t>アカイガワ</t>
    </rPh>
    <rPh sb="6" eb="9">
      <t>カルイシリ</t>
    </rPh>
    <rPh sb="10" eb="12">
      <t>リュウド</t>
    </rPh>
    <rPh sb="13" eb="15">
      <t>テイセィ</t>
    </rPh>
    <phoneticPr fontId="1"/>
  </si>
  <si>
    <t>鹿部、小川で軽石と火山灰の降下が収まる</t>
    <rPh sb="0" eb="3">
      <t>シカベ</t>
    </rPh>
    <rPh sb="3" eb="5">
      <t>オガワ</t>
    </rPh>
    <rPh sb="6" eb="8">
      <t>カルイシト</t>
    </rPh>
    <rPh sb="13" eb="15">
      <t>コウカ</t>
    </rPh>
    <rPh sb="16" eb="17">
      <t>オサマル</t>
    </rPh>
    <phoneticPr fontId="1"/>
  </si>
  <si>
    <t>軽微な鳴動はあるものの、噴煙の色が黒色から鼠白色に減退する。</t>
    <rPh sb="0" eb="2">
      <t>ケイビナム</t>
    </rPh>
    <rPh sb="12" eb="14">
      <t>フンエn</t>
    </rPh>
    <rPh sb="15" eb="16">
      <t>イロ</t>
    </rPh>
    <rPh sb="17" eb="19">
      <t>コクショク</t>
    </rPh>
    <rPh sb="21" eb="22">
      <t>🐀</t>
    </rPh>
    <rPh sb="22" eb="24">
      <t xml:space="preserve">シロ </t>
    </rPh>
    <rPh sb="25" eb="27">
      <t>ゲンタイ</t>
    </rPh>
    <phoneticPr fontId="1"/>
  </si>
  <si>
    <t>早朝からの降雨により、沼尻方面に泥流が発生。</t>
    <rPh sb="0" eb="2">
      <t>ソウチョウ</t>
    </rPh>
    <rPh sb="5" eb="7">
      <t>コウウニ</t>
    </rPh>
    <rPh sb="11" eb="13">
      <t>ヌマ</t>
    </rPh>
    <rPh sb="13" eb="15">
      <t>ホウ</t>
    </rPh>
    <rPh sb="16" eb="18">
      <t>ニジデ</t>
    </rPh>
    <rPh sb="19" eb="21">
      <t>ハッセイ</t>
    </rPh>
    <phoneticPr fontId="1"/>
  </si>
  <si>
    <t>19日から21日にかけて、砂原村では時々降灰があった。</t>
    <rPh sb="2" eb="3">
      <t>ニティ</t>
    </rPh>
    <rPh sb="13" eb="14">
      <t>スナハラ</t>
    </rPh>
    <rPh sb="15" eb="16">
      <t>ムラ</t>
    </rPh>
    <rPh sb="18" eb="19">
      <t>トキ</t>
    </rPh>
    <rPh sb="20" eb="22">
      <t xml:space="preserve">コウハイ </t>
    </rPh>
    <phoneticPr fontId="1"/>
  </si>
  <si>
    <t>１分間の有感地震</t>
    <rPh sb="4" eb="6">
      <t>ユウカン</t>
    </rPh>
    <rPh sb="6" eb="8">
      <t>ジシン</t>
    </rPh>
    <phoneticPr fontId="1"/>
  </si>
  <si>
    <t>小川第二発電所付近で降灰が風とともに襲った。</t>
    <rPh sb="0" eb="2">
      <t>オガワ</t>
    </rPh>
    <rPh sb="2" eb="4">
      <t>ダイ</t>
    </rPh>
    <rPh sb="4" eb="7">
      <t>ハツデn</t>
    </rPh>
    <rPh sb="7" eb="9">
      <t xml:space="preserve">フキン </t>
    </rPh>
    <rPh sb="10" eb="12">
      <t>コウハイ</t>
    </rPh>
    <rPh sb="13" eb="14">
      <t>カゼ</t>
    </rPh>
    <rPh sb="18" eb="19">
      <t>オソッタ</t>
    </rPh>
    <phoneticPr fontId="1"/>
  </si>
  <si>
    <t>鹿部村では15時ごろから鳴動と降灰があった。</t>
    <rPh sb="0" eb="3">
      <t>シカベ</t>
    </rPh>
    <rPh sb="12" eb="14">
      <t>メイドウ</t>
    </rPh>
    <rPh sb="15" eb="17">
      <t>コウハイ</t>
    </rPh>
    <phoneticPr fontId="1"/>
  </si>
  <si>
    <t>砂原と鹿部で降灰。砂原では時々鳴動と地震が感じられた。</t>
    <rPh sb="0" eb="1">
      <t>スナハラ</t>
    </rPh>
    <rPh sb="3" eb="5">
      <t>シカベ</t>
    </rPh>
    <rPh sb="6" eb="8">
      <t>コウハイ</t>
    </rPh>
    <rPh sb="9" eb="11">
      <t>スナハラ</t>
    </rPh>
    <rPh sb="13" eb="14">
      <t>トキドキ</t>
    </rPh>
    <rPh sb="18" eb="20">
      <t>ジシn</t>
    </rPh>
    <rPh sb="21" eb="22">
      <t>カンゼィ</t>
    </rPh>
    <phoneticPr fontId="1"/>
  </si>
  <si>
    <t>森町でやや強い地震</t>
    <rPh sb="0" eb="2">
      <t>モリチョウ</t>
    </rPh>
    <rPh sb="5" eb="6">
      <t>ツヨイ</t>
    </rPh>
    <phoneticPr fontId="1"/>
  </si>
  <si>
    <t>森町から黒い噴煙が目撃。</t>
    <rPh sb="0" eb="2">
      <t>モリマティ</t>
    </rPh>
    <rPh sb="4" eb="5">
      <t>クロイ</t>
    </rPh>
    <rPh sb="9" eb="11">
      <t>モクゲキ</t>
    </rPh>
    <phoneticPr fontId="1"/>
  </si>
  <si>
    <t>昼から夜にかけて数回にわたり鳴動。</t>
    <rPh sb="0" eb="1">
      <t>ヒル</t>
    </rPh>
    <rPh sb="8" eb="10">
      <t>スウカイ</t>
    </rPh>
    <rPh sb="14" eb="16">
      <t>メイドウ</t>
    </rPh>
    <phoneticPr fontId="1"/>
  </si>
  <si>
    <t>多量の噴気がみられたが著しい変化はなし。</t>
    <rPh sb="0" eb="2">
      <t>タリョウ</t>
    </rPh>
    <rPh sb="11" eb="12">
      <t>イチジルシイ</t>
    </rPh>
    <phoneticPr fontId="1"/>
  </si>
  <si>
    <t>噴煙が上昇し、剣ヶ峰と昭和4年火口との間に亀裂の増加がみられたという。</t>
    <rPh sb="0" eb="3">
      <t>フンエn</t>
    </rPh>
    <rPh sb="7" eb="8">
      <t>ケンガミネ</t>
    </rPh>
    <rPh sb="11" eb="13">
      <t>ショウワ4</t>
    </rPh>
    <rPh sb="21" eb="23">
      <t>キレテゥ</t>
    </rPh>
    <phoneticPr fontId="1"/>
  </si>
  <si>
    <t>小爆発</t>
    <rPh sb="0" eb="1">
      <t>ショウバク</t>
    </rPh>
    <phoneticPr fontId="1"/>
  </si>
  <si>
    <t>小爆発。留の沢方面に降灰。火口地形変化。火口付近では雪の上に降灰60 cm。</t>
    <rPh sb="0" eb="1">
      <t>ショウバク</t>
    </rPh>
    <rPh sb="3" eb="4">
      <t>ショウバク</t>
    </rPh>
    <rPh sb="4" eb="5">
      <t>リュウネn</t>
    </rPh>
    <rPh sb="6" eb="7">
      <t xml:space="preserve">サワ </t>
    </rPh>
    <rPh sb="7" eb="9">
      <t>ホウメn</t>
    </rPh>
    <rPh sb="10" eb="12">
      <t>コウハイ</t>
    </rPh>
    <rPh sb="13" eb="17">
      <t>カコウ</t>
    </rPh>
    <rPh sb="17" eb="19">
      <t>ヘンカ</t>
    </rPh>
    <rPh sb="20" eb="24">
      <t>カコウフキンン</t>
    </rPh>
    <rPh sb="26" eb="27">
      <t>ユキ</t>
    </rPh>
    <rPh sb="30" eb="32">
      <t>コウハイ</t>
    </rPh>
    <phoneticPr fontId="1"/>
  </si>
  <si>
    <t>2〜4月に小地震が頻発し、砂原岳中央下の噴気孔が活発化。</t>
    <rPh sb="3" eb="4">
      <t>ツキ</t>
    </rPh>
    <rPh sb="5" eb="6">
      <t>ショウジシング</t>
    </rPh>
    <rPh sb="9" eb="11">
      <t>ヒンパテゥ</t>
    </rPh>
    <rPh sb="13" eb="16">
      <t>スナハラ</t>
    </rPh>
    <rPh sb="16" eb="18">
      <t>チュウ</t>
    </rPh>
    <rPh sb="18" eb="19">
      <t>シタノ</t>
    </rPh>
    <rPh sb="20" eb="23">
      <t>フンキ</t>
    </rPh>
    <rPh sb="24" eb="27">
      <t>カッパテゥ</t>
    </rPh>
    <phoneticPr fontId="1"/>
  </si>
  <si>
    <t>11日の登山者および12日に登山した森町観測所長が、山麓および山頂で「ドーン、ドーン」という音響を聞いた。</t>
    <rPh sb="4" eb="7">
      <t>トザn</t>
    </rPh>
    <rPh sb="14" eb="16">
      <t>トザn</t>
    </rPh>
    <rPh sb="18" eb="20">
      <t>モリマティ</t>
    </rPh>
    <rPh sb="20" eb="24">
      <t>カンソク</t>
    </rPh>
    <rPh sb="26" eb="28">
      <t>サンロク</t>
    </rPh>
    <rPh sb="31" eb="33">
      <t>サンチョウ</t>
    </rPh>
    <rPh sb="46" eb="48">
      <t>オンキョウ</t>
    </rPh>
    <rPh sb="49" eb="50">
      <t>キイタ</t>
    </rPh>
    <phoneticPr fontId="1"/>
  </si>
  <si>
    <t>森町観測所で微弱な地震を観測。</t>
    <rPh sb="0" eb="2">
      <t>モリマティ</t>
    </rPh>
    <rPh sb="2" eb="5">
      <t>カンソク</t>
    </rPh>
    <rPh sb="6" eb="8">
      <t>ビジャク</t>
    </rPh>
    <rPh sb="12" eb="14">
      <t>カンソク</t>
    </rPh>
    <phoneticPr fontId="1"/>
  </si>
  <si>
    <t>大沼駅東方の吉野山で8時ごろ、「ゴーゴー」という鳴動を聴く。</t>
    <rPh sb="0" eb="5">
      <t>オオヌマ</t>
    </rPh>
    <rPh sb="6" eb="9">
      <t>ヨシノ</t>
    </rPh>
    <rPh sb="24" eb="26">
      <t>メイドウ</t>
    </rPh>
    <rPh sb="27" eb="28">
      <t xml:space="preserve">キク </t>
    </rPh>
    <phoneticPr fontId="1"/>
  </si>
  <si>
    <t>大沼駅東方の吉野山で8時10分ごろ、噴煙の上昇を目撃。</t>
    <rPh sb="0" eb="5">
      <t>オオヌマ</t>
    </rPh>
    <rPh sb="6" eb="9">
      <t>ヨシノ</t>
    </rPh>
    <rPh sb="14" eb="15">
      <t>フn</t>
    </rPh>
    <rPh sb="18" eb="20">
      <t>フンエn</t>
    </rPh>
    <rPh sb="24" eb="26">
      <t>モクゲキ</t>
    </rPh>
    <phoneticPr fontId="1"/>
  </si>
  <si>
    <t>鹿部駅で噴煙を目撃。</t>
    <rPh sb="0" eb="3">
      <t>シカベ</t>
    </rPh>
    <rPh sb="4" eb="6">
      <t>フンエn</t>
    </rPh>
    <rPh sb="7" eb="9">
      <t>モクゲキ</t>
    </rPh>
    <phoneticPr fontId="1"/>
  </si>
  <si>
    <t>森町観測所でやや大きな有感地震を観測。</t>
    <rPh sb="0" eb="2">
      <t>モリマティ</t>
    </rPh>
    <rPh sb="2" eb="5">
      <t>カンソク</t>
    </rPh>
    <rPh sb="8" eb="9">
      <t>オオキナ</t>
    </rPh>
    <rPh sb="11" eb="13">
      <t xml:space="preserve">ユウカン </t>
    </rPh>
    <rPh sb="16" eb="18">
      <t>カンソク</t>
    </rPh>
    <phoneticPr fontId="1"/>
  </si>
  <si>
    <t>駒ヶ岳東南麓の大沼、軍川、池田園、留の湯、第一発電所において強い空振。この頃地獄湾登山口の近くからは、2本の火柱と大岩塊の放出が目撃。石川・橋本(1943)によれば噴煙は海抜8000 mまで到達、地獄湾・留ノ湯・鹿部の3方向に山腹斜面を噴煙が流下した。</t>
    <rPh sb="0" eb="1">
      <t>コマガタケ</t>
    </rPh>
    <rPh sb="3" eb="6">
      <t>トウ</t>
    </rPh>
    <rPh sb="7" eb="9">
      <t>オオヌマ</t>
    </rPh>
    <rPh sb="10" eb="11">
      <t xml:space="preserve">グン </t>
    </rPh>
    <rPh sb="11" eb="12">
      <t xml:space="preserve">カワ </t>
    </rPh>
    <rPh sb="13" eb="15">
      <t>イケダ</t>
    </rPh>
    <rPh sb="15" eb="16">
      <t xml:space="preserve">エン </t>
    </rPh>
    <rPh sb="17" eb="18">
      <t>リュウネn</t>
    </rPh>
    <rPh sb="19" eb="20">
      <t xml:space="preserve">ユ </t>
    </rPh>
    <rPh sb="21" eb="26">
      <t>ダイイティ</t>
    </rPh>
    <rPh sb="30" eb="31">
      <t>ツヨイ</t>
    </rPh>
    <rPh sb="38" eb="41">
      <t>ジゴク</t>
    </rPh>
    <rPh sb="41" eb="44">
      <t>トザn</t>
    </rPh>
    <rPh sb="45" eb="46">
      <t>チカクカラ</t>
    </rPh>
    <rPh sb="57" eb="60">
      <t>ダイガンカ</t>
    </rPh>
    <rPh sb="61" eb="63">
      <t>ホウシュテゥ</t>
    </rPh>
    <rPh sb="64" eb="66">
      <t>モクゲキ</t>
    </rPh>
    <rPh sb="67" eb="69">
      <t>イシカワ</t>
    </rPh>
    <rPh sb="70" eb="72">
      <t>ハシモト</t>
    </rPh>
    <rPh sb="82" eb="84">
      <t>フンエn</t>
    </rPh>
    <rPh sb="85" eb="87">
      <t>カイバテゥ</t>
    </rPh>
    <rPh sb="95" eb="97">
      <t>トウタテゥ</t>
    </rPh>
    <rPh sb="98" eb="101">
      <t>ジゴク</t>
    </rPh>
    <rPh sb="102" eb="103">
      <t>リュウネn</t>
    </rPh>
    <rPh sb="104" eb="105">
      <t xml:space="preserve">ユ </t>
    </rPh>
    <rPh sb="106" eb="108">
      <t>シカベ</t>
    </rPh>
    <rPh sb="113" eb="117">
      <t>サンプク</t>
    </rPh>
    <rPh sb="118" eb="120">
      <t>フンエn</t>
    </rPh>
    <rPh sb="121" eb="123">
      <t>リュウカ</t>
    </rPh>
    <phoneticPr fontId="1"/>
  </si>
  <si>
    <t>森町観測所で微弱な地震を観測。</t>
  </si>
  <si>
    <t>石川・橋本(1943)。噴火5分後、火山礫が本別・留ノ湯間に、続けて大岩・常路沖に降下。その後粗粒火山灰、火山灰と粒径は小さくなった。留ノ湯で9時過ぎ、第一発電所では正午過ぎ、鹿部では夕刻まで弱い降灰が続いた。</t>
    <rPh sb="0" eb="2">
      <t>イシカワ</t>
    </rPh>
    <rPh sb="3" eb="5">
      <t>ハシモト</t>
    </rPh>
    <rPh sb="12" eb="14">
      <t>フンカ</t>
    </rPh>
    <rPh sb="18" eb="21">
      <t>カザn</t>
    </rPh>
    <rPh sb="22" eb="24">
      <t>モトベテゥ</t>
    </rPh>
    <rPh sb="25" eb="26">
      <t>リュウネn</t>
    </rPh>
    <rPh sb="27" eb="28">
      <t xml:space="preserve">ユ </t>
    </rPh>
    <rPh sb="28" eb="29">
      <t>アイダ</t>
    </rPh>
    <rPh sb="31" eb="32">
      <t>ツヅケ</t>
    </rPh>
    <rPh sb="34" eb="36">
      <t>オオイ</t>
    </rPh>
    <rPh sb="37" eb="38">
      <t>ジョウバn</t>
    </rPh>
    <rPh sb="38" eb="39">
      <t>ロトウ</t>
    </rPh>
    <rPh sb="41" eb="43">
      <t xml:space="preserve">コウカ </t>
    </rPh>
    <rPh sb="47" eb="52">
      <t>ソリュウカ</t>
    </rPh>
    <rPh sb="53" eb="56">
      <t>カザn</t>
    </rPh>
    <rPh sb="57" eb="59">
      <t>リュウケイハ</t>
    </rPh>
    <rPh sb="60" eb="61">
      <t>チイサク</t>
    </rPh>
    <rPh sb="85" eb="86">
      <t>_x0000__x0000__x0002__x0004__x0003__x0002__x0008__x000C__x0002__x000B__x0012__x0003__x000E__x0016_</t>
    </rPh>
    <phoneticPr fontId="1"/>
  </si>
  <si>
    <t>黒煙は次第に白煙にかわった。</t>
    <rPh sb="0" eb="2">
      <t>コクエn</t>
    </rPh>
    <rPh sb="3" eb="5">
      <t>シダイ</t>
    </rPh>
    <rPh sb="6" eb="8">
      <t>ハクエn</t>
    </rPh>
    <phoneticPr fontId="1"/>
  </si>
  <si>
    <t>白い噴煙は平日の約4倍量。硫黄臭を感じた。</t>
    <rPh sb="0" eb="1">
      <t>シロ</t>
    </rPh>
    <rPh sb="5" eb="7">
      <t>ヘイジテゥ</t>
    </rPh>
    <rPh sb="8" eb="9">
      <t>ヤク4</t>
    </rPh>
    <rPh sb="13" eb="16">
      <t>イオウ</t>
    </rPh>
    <rPh sb="17" eb="18">
      <t>カンジ</t>
    </rPh>
    <phoneticPr fontId="1"/>
  </si>
  <si>
    <t>雨天の中で森町に降灰。大沼では電光・雷鳴を感じた。</t>
    <rPh sb="0" eb="2">
      <t>ウテn</t>
    </rPh>
    <rPh sb="5" eb="7">
      <t>モリマティ</t>
    </rPh>
    <rPh sb="8" eb="10">
      <t>コウハイ</t>
    </rPh>
    <rPh sb="11" eb="13">
      <t>オオヌマ</t>
    </rPh>
    <rPh sb="15" eb="17">
      <t xml:space="preserve">デンコウ </t>
    </rPh>
    <rPh sb="18" eb="20">
      <t>ライメイ</t>
    </rPh>
    <rPh sb="21" eb="22">
      <t>カンジ</t>
    </rPh>
    <phoneticPr fontId="1"/>
  </si>
  <si>
    <t>石川らが登頂。新しい北北西の割れ目からはゴーゴーという音響を発しながら噴気継続中。</t>
    <rPh sb="0" eb="1">
      <t>イシカワ</t>
    </rPh>
    <rPh sb="4" eb="6">
      <t xml:space="preserve">トウチョウ </t>
    </rPh>
    <rPh sb="7" eb="8">
      <t>アタラセィ</t>
    </rPh>
    <rPh sb="10" eb="13">
      <t>ホクホクセイ</t>
    </rPh>
    <rPh sb="14" eb="15">
      <t>ワレメ</t>
    </rPh>
    <rPh sb="27" eb="29">
      <t>オンキョウ</t>
    </rPh>
    <rPh sb="30" eb="31">
      <t>ハッシナガラ</t>
    </rPh>
    <rPh sb="35" eb="37">
      <t>フンキ</t>
    </rPh>
    <rPh sb="37" eb="40">
      <t>ケイゾク</t>
    </rPh>
    <phoneticPr fontId="1"/>
  </si>
  <si>
    <t>南麓の地獄湾で有感地震。</t>
    <rPh sb="0" eb="2">
      <t>ナンロク</t>
    </rPh>
    <rPh sb="3" eb="6">
      <t>ジゴク</t>
    </rPh>
    <rPh sb="7" eb="11">
      <t>ユウカn</t>
    </rPh>
    <phoneticPr fontId="1"/>
  </si>
  <si>
    <t>やや噴気が多かった</t>
    <rPh sb="0" eb="2">
      <t>ヤヤ</t>
    </rPh>
    <rPh sb="2" eb="4">
      <t>フンキ</t>
    </rPh>
    <rPh sb="5" eb="6">
      <t>オオカッタ</t>
    </rPh>
    <phoneticPr fontId="1"/>
  </si>
  <si>
    <t>噴煙増加。火口上1000 m。</t>
    <rPh sb="0" eb="4">
      <t>フンエn</t>
    </rPh>
    <rPh sb="5" eb="8">
      <t>カコウジョウ</t>
    </rPh>
    <phoneticPr fontId="1"/>
  </si>
  <si>
    <t>気象庁 有史以降の火山活動</t>
    <rPh sb="0" eb="3">
      <t>キショウ</t>
    </rPh>
    <rPh sb="4" eb="6">
      <t xml:space="preserve">ユウシ </t>
    </rPh>
    <rPh sb="6" eb="8">
      <t>イコウ</t>
    </rPh>
    <rPh sb="9" eb="12">
      <t>カザn</t>
    </rPh>
    <phoneticPr fontId="1"/>
  </si>
  <si>
    <t>噴煙増加。火口上1500 m。</t>
    <rPh sb="0" eb="1">
      <t>フンエn</t>
    </rPh>
    <rPh sb="4" eb="5">
      <t>。</t>
    </rPh>
    <rPh sb="5" eb="6">
      <t>カコウジョウ</t>
    </rPh>
    <phoneticPr fontId="1"/>
  </si>
  <si>
    <t>噴煙増加。火口上1800 m。</t>
    <rPh sb="0" eb="1">
      <t>フンエn</t>
    </rPh>
    <rPh sb="4" eb="7">
      <t>。</t>
    </rPh>
    <phoneticPr fontId="1"/>
  </si>
  <si>
    <t>噴煙増加。火口上1300 m。</t>
    <rPh sb="0" eb="1">
      <t>フンエn</t>
    </rPh>
    <rPh sb="4" eb="7">
      <t>。</t>
    </rPh>
    <phoneticPr fontId="1"/>
  </si>
  <si>
    <t>噴煙増加。火口上1200 m。</t>
    <phoneticPr fontId="1"/>
  </si>
  <si>
    <t>横津岳周辺で群発地震。12/9と12/16に有感地震。</t>
    <rPh sb="0" eb="3">
      <t>ヨコツダケ</t>
    </rPh>
    <rPh sb="3" eb="5">
      <t>シュウヘn</t>
    </rPh>
    <rPh sb="6" eb="10">
      <t>グンパテゥ</t>
    </rPh>
    <rPh sb="22" eb="26">
      <t>ユウカn</t>
    </rPh>
    <phoneticPr fontId="1"/>
  </si>
  <si>
    <t>1969年10月から1971年5月まで横津岳周辺で群発地震。有感地震あり。</t>
    <rPh sb="19" eb="22">
      <t>ヨコツダケ</t>
    </rPh>
    <rPh sb="22" eb="24">
      <t>シュウ</t>
    </rPh>
    <rPh sb="25" eb="29">
      <t>グンパテゥ</t>
    </rPh>
    <rPh sb="30" eb="32">
      <t>ユウカn</t>
    </rPh>
    <rPh sb="32" eb="34">
      <t>ジシn</t>
    </rPh>
    <phoneticPr fontId="1"/>
  </si>
  <si>
    <t>1979年1月21日を最後に、1996年3月の噴火まで森測候所からの怨望観測で噴煙が観測されなくなった。</t>
    <rPh sb="11" eb="13">
      <t>サイゴ</t>
    </rPh>
    <rPh sb="23" eb="25">
      <t>フンカ</t>
    </rPh>
    <rPh sb="27" eb="31">
      <t>モリソッコ</t>
    </rPh>
    <rPh sb="34" eb="38">
      <t>エンボウ</t>
    </rPh>
    <rPh sb="39" eb="41">
      <t>フンエn</t>
    </rPh>
    <rPh sb="42" eb="44">
      <t>カンソク</t>
    </rPh>
    <phoneticPr fontId="1"/>
  </si>
  <si>
    <t>短時間に22回の地震群発</t>
    <rPh sb="0" eb="3">
      <t>タンジカn</t>
    </rPh>
    <phoneticPr fontId="1"/>
  </si>
  <si>
    <t>瓢形火口の地中温度やや上昇</t>
    <rPh sb="0" eb="1">
      <t>ヒョウタn</t>
    </rPh>
    <rPh sb="1" eb="2">
      <t xml:space="preserve">ガタ </t>
    </rPh>
    <rPh sb="2" eb="4">
      <t>カコウ</t>
    </rPh>
    <rPh sb="5" eb="9">
      <t>チチュウ</t>
    </rPh>
    <rPh sb="11" eb="13">
      <t>ジョウ</t>
    </rPh>
    <phoneticPr fontId="1"/>
  </si>
  <si>
    <t>昭和17年火口の温度が下降傾向から上昇傾向に反転</t>
    <rPh sb="0" eb="2">
      <t>ショウワ</t>
    </rPh>
    <rPh sb="5" eb="7">
      <t>カコ</t>
    </rPh>
    <rPh sb="8" eb="10">
      <t>オンド</t>
    </rPh>
    <rPh sb="11" eb="15">
      <t>カコ</t>
    </rPh>
    <rPh sb="17" eb="21">
      <t>ジョウショウ</t>
    </rPh>
    <rPh sb="22" eb="24">
      <t>ハンテn</t>
    </rPh>
    <phoneticPr fontId="1"/>
  </si>
  <si>
    <t>駒ヶ岳の北5km、砂原付近で地震群発。一部有感。火山性微動を観測。</t>
    <rPh sb="0" eb="2">
      <t>コマガタケ</t>
    </rPh>
    <rPh sb="4" eb="5">
      <t>キタ</t>
    </rPh>
    <rPh sb="9" eb="11">
      <t>スナヘ</t>
    </rPh>
    <rPh sb="11" eb="13">
      <t>フキn</t>
    </rPh>
    <rPh sb="14" eb="18">
      <t>ジシn</t>
    </rPh>
    <rPh sb="19" eb="23">
      <t>イチブ</t>
    </rPh>
    <rPh sb="24" eb="29">
      <t>カザn</t>
    </rPh>
    <rPh sb="30" eb="32">
      <t>カンソク</t>
    </rPh>
    <phoneticPr fontId="1"/>
  </si>
  <si>
    <t>地震群発。7日に低周波地震と火山性微動を観測。</t>
    <rPh sb="0" eb="4">
      <t>ジシn</t>
    </rPh>
    <rPh sb="8" eb="13">
      <t>テイシュウハ</t>
    </rPh>
    <rPh sb="14" eb="19">
      <t>カザn</t>
    </rPh>
    <rPh sb="20" eb="22">
      <t>カンソク</t>
    </rPh>
    <phoneticPr fontId="1"/>
  </si>
  <si>
    <t>噴火前に地震5回</t>
    <rPh sb="0" eb="3">
      <t>フンカ</t>
    </rPh>
    <rPh sb="4" eb="6">
      <t>ジシn</t>
    </rPh>
    <phoneticPr fontId="1"/>
  </si>
  <si>
    <t>小爆発。火山性微動観測。総噴出物量12万トン。</t>
    <rPh sb="0" eb="3">
      <t>ショウバク</t>
    </rPh>
    <rPh sb="4" eb="11">
      <t>カザn</t>
    </rPh>
    <rPh sb="12" eb="17">
      <t>ソウフンシュ</t>
    </rPh>
    <rPh sb="19" eb="20">
      <t>マント</t>
    </rPh>
    <phoneticPr fontId="1"/>
  </si>
  <si>
    <t>新たな噴気確認</t>
    <phoneticPr fontId="1"/>
  </si>
  <si>
    <t>地熱域拡大</t>
    <rPh sb="0" eb="1">
      <t>チネテゥ</t>
    </rPh>
    <rPh sb="2" eb="3">
      <t xml:space="preserve">イキ </t>
    </rPh>
    <rPh sb="3" eb="5">
      <t>カクダイ</t>
    </rPh>
    <phoneticPr fontId="1"/>
  </si>
  <si>
    <t>小爆発。火山性微動を観測。噴煙高度1200 m。東南東約10 kmの範囲まで微量の降灰。総噴出量5万トン。</t>
    <rPh sb="0" eb="1">
      <t>ショウバク</t>
    </rPh>
    <rPh sb="4" eb="5">
      <t>カザn</t>
    </rPh>
    <rPh sb="13" eb="17">
      <t>フンエンコ</t>
    </rPh>
    <rPh sb="24" eb="27">
      <t>トウナn</t>
    </rPh>
    <rPh sb="27" eb="28">
      <t xml:space="preserve">ヤク </t>
    </rPh>
    <rPh sb="34" eb="36">
      <t>ハンイ</t>
    </rPh>
    <rPh sb="38" eb="40">
      <t>ビリョウ</t>
    </rPh>
    <rPh sb="41" eb="43">
      <t>コウハイ</t>
    </rPh>
    <rPh sb="44" eb="45">
      <t xml:space="preserve">ソウ </t>
    </rPh>
    <rPh sb="45" eb="48">
      <t>フンシュテゥ</t>
    </rPh>
    <rPh sb="49" eb="50">
      <t xml:space="preserve">マン </t>
    </rPh>
    <phoneticPr fontId="1"/>
  </si>
  <si>
    <t>約1分間の火山性微動を観測。表面現象に異常なし。</t>
    <rPh sb="0" eb="1">
      <t>ヤク1</t>
    </rPh>
    <rPh sb="5" eb="10">
      <t>カザn</t>
    </rPh>
    <rPh sb="11" eb="13">
      <t>カンソク</t>
    </rPh>
    <rPh sb="14" eb="18">
      <t>ヒョウ</t>
    </rPh>
    <rPh sb="19" eb="21">
      <t>イジョウ</t>
    </rPh>
    <phoneticPr fontId="1"/>
  </si>
  <si>
    <t>噴気増大</t>
    <rPh sb="0" eb="2">
      <t>フンキ</t>
    </rPh>
    <phoneticPr fontId="1"/>
  </si>
  <si>
    <t>噴気増大。火口上400 m。有色噴煙や火山性微動はなし。</t>
    <rPh sb="0" eb="3">
      <t>フンキ</t>
    </rPh>
    <rPh sb="5" eb="8">
      <t>カコウジョウ</t>
    </rPh>
    <rPh sb="14" eb="18">
      <t>ユウショク</t>
    </rPh>
    <rPh sb="19" eb="24">
      <t>カザンセイ</t>
    </rPh>
    <phoneticPr fontId="1"/>
  </si>
  <si>
    <t>有感地震。駒ヶ岳の北北西約10 kmを震源としたM3.4。</t>
    <rPh sb="0" eb="1">
      <t>ユウカンジシn</t>
    </rPh>
    <rPh sb="5" eb="6">
      <t>コマガタケ</t>
    </rPh>
    <rPh sb="9" eb="12">
      <t>ホクホクセイ</t>
    </rPh>
    <rPh sb="12" eb="13">
      <t xml:space="preserve">ヤク </t>
    </rPh>
    <rPh sb="19" eb="21">
      <t>シンゲn</t>
    </rPh>
    <phoneticPr fontId="1"/>
  </si>
  <si>
    <t>小爆発。火山性微動を観測。昭和4年火口から北西に11 kmの範囲まで微量の降灰。火口原では火山灰・礫が40 cm堆積。長径1 m以上の岩塊もあり。総噴出物量10万トン。</t>
    <rPh sb="0" eb="1">
      <t>ショウバク</t>
    </rPh>
    <rPh sb="3" eb="4">
      <t>ショウバク</t>
    </rPh>
    <rPh sb="4" eb="5">
      <t>カザn</t>
    </rPh>
    <rPh sb="10" eb="11">
      <t>カンソク</t>
    </rPh>
    <rPh sb="12" eb="13">
      <t>。</t>
    </rPh>
    <rPh sb="13" eb="15">
      <t>ショウワ</t>
    </rPh>
    <rPh sb="17" eb="19">
      <t>カコ</t>
    </rPh>
    <rPh sb="21" eb="23">
      <t>ホクセイ</t>
    </rPh>
    <rPh sb="30" eb="32">
      <t>ハンイ</t>
    </rPh>
    <rPh sb="34" eb="36">
      <t>ビリョウ</t>
    </rPh>
    <rPh sb="37" eb="39">
      <t>コウハイ</t>
    </rPh>
    <rPh sb="40" eb="43">
      <t>カコウ</t>
    </rPh>
    <rPh sb="45" eb="48">
      <t>カザn</t>
    </rPh>
    <rPh sb="49" eb="50">
      <t xml:space="preserve">レキ </t>
    </rPh>
    <rPh sb="56" eb="58">
      <t>タイセキ</t>
    </rPh>
    <rPh sb="59" eb="61">
      <t>チョウケイ</t>
    </rPh>
    <rPh sb="64" eb="66">
      <t>イジョウノ</t>
    </rPh>
    <rPh sb="67" eb="69">
      <t>ガンカ</t>
    </rPh>
    <rPh sb="73" eb="78">
      <t>ソウフンシュテゥ</t>
    </rPh>
    <rPh sb="80" eb="81">
      <t xml:space="preserve">マン </t>
    </rPh>
    <phoneticPr fontId="1"/>
  </si>
  <si>
    <t>ごく小規模な噴火。火山性微動を観測。火口周辺で微量の降灰。</t>
    <rPh sb="2" eb="5">
      <t>ショウキボ</t>
    </rPh>
    <rPh sb="9" eb="14">
      <t>カザn</t>
    </rPh>
    <rPh sb="15" eb="17">
      <t>カンソク</t>
    </rPh>
    <rPh sb="18" eb="22">
      <t>カコウ</t>
    </rPh>
    <rPh sb="23" eb="25">
      <t>ビリョウ</t>
    </rPh>
    <rPh sb="26" eb="28">
      <t>コウハイ</t>
    </rPh>
    <phoneticPr fontId="1"/>
  </si>
  <si>
    <t>小爆発。火口から約10 kmの版にで微量の降灰。火山灰の厚さは火口近傍で2 cm程度。</t>
    <rPh sb="0" eb="1">
      <t>ショウバク</t>
    </rPh>
    <rPh sb="4" eb="5">
      <t>カコウカラ</t>
    </rPh>
    <rPh sb="8" eb="9">
      <t xml:space="preserve">ヤク </t>
    </rPh>
    <rPh sb="15" eb="16">
      <t>ハンニデ</t>
    </rPh>
    <rPh sb="18" eb="20">
      <t>ビリョウ</t>
    </rPh>
    <rPh sb="21" eb="23">
      <t>コウハイ</t>
    </rPh>
    <rPh sb="24" eb="27">
      <t>カザn</t>
    </rPh>
    <rPh sb="28" eb="29">
      <t>アツサハ</t>
    </rPh>
    <rPh sb="31" eb="35">
      <t>カコ</t>
    </rPh>
    <rPh sb="40" eb="42">
      <t>テイド</t>
    </rPh>
    <phoneticPr fontId="1"/>
  </si>
  <si>
    <t>小爆発。噴煙は火口上2000 m以上に達した。火口から約17 kmの南茅部町岩戸地区まで微量の降灰。最大径約4.5 mの噴石やサージ堆積物。噴出物量3万トン。</t>
    <rPh sb="0" eb="1">
      <t>ショウバク</t>
    </rPh>
    <rPh sb="4" eb="6">
      <t>フンエn</t>
    </rPh>
    <rPh sb="7" eb="10">
      <t>カコウジョウ</t>
    </rPh>
    <rPh sb="16" eb="18">
      <t>イジョウ</t>
    </rPh>
    <rPh sb="19" eb="20">
      <t>タッセィ</t>
    </rPh>
    <rPh sb="23" eb="25">
      <t>カコウカラ</t>
    </rPh>
    <rPh sb="27" eb="28">
      <t xml:space="preserve">ヤク </t>
    </rPh>
    <rPh sb="34" eb="38">
      <t>ミナミ</t>
    </rPh>
    <rPh sb="38" eb="42">
      <t>イワト</t>
    </rPh>
    <rPh sb="44" eb="46">
      <t>ビリョウ</t>
    </rPh>
    <rPh sb="50" eb="53">
      <t>サイダイ</t>
    </rPh>
    <rPh sb="53" eb="54">
      <t xml:space="preserve">ヤク </t>
    </rPh>
    <rPh sb="60" eb="62">
      <t>フンセキ</t>
    </rPh>
    <rPh sb="70" eb="73">
      <t>フンシュテゥ</t>
    </rPh>
    <rPh sb="73" eb="74">
      <t xml:space="preserve">リョウ </t>
    </rPh>
    <phoneticPr fontId="1"/>
  </si>
  <si>
    <t>山頂の臨時観測点でのみ記録される程度の小さな微動が3回発生。</t>
    <rPh sb="0" eb="1">
      <t>サンチョウ</t>
    </rPh>
    <rPh sb="3" eb="8">
      <t>リンジカn</t>
    </rPh>
    <rPh sb="11" eb="13">
      <t>キロク</t>
    </rPh>
    <rPh sb="16" eb="18">
      <t>テイド</t>
    </rPh>
    <rPh sb="19" eb="20">
      <t>チイサナ</t>
    </rPh>
    <rPh sb="27" eb="29">
      <t>ハッセイ</t>
    </rPh>
    <phoneticPr fontId="1"/>
  </si>
  <si>
    <t>火山性微動および傾斜変動を観測。表面現象に異常なし。</t>
    <rPh sb="0" eb="2">
      <t>カザn</t>
    </rPh>
    <rPh sb="8" eb="12">
      <t>ケイシャ</t>
    </rPh>
    <rPh sb="13" eb="15">
      <t>カンソク</t>
    </rPh>
    <rPh sb="16" eb="20">
      <t>ヒョウメn</t>
    </rPh>
    <rPh sb="21" eb="23">
      <t>イジョウ</t>
    </rPh>
    <phoneticPr fontId="1"/>
  </si>
  <si>
    <t>山頂の臨時観測点でのみ記録される程度の小さな微動が発生。</t>
    <rPh sb="0" eb="1">
      <t>サンチョウ</t>
    </rPh>
    <rPh sb="3" eb="4">
      <t>リンジ</t>
    </rPh>
    <rPh sb="11" eb="12">
      <t>キロク</t>
    </rPh>
    <rPh sb="16" eb="17">
      <t>テイド</t>
    </rPh>
    <rPh sb="19" eb="21">
      <t>チイサナ</t>
    </rPh>
    <rPh sb="22" eb="23">
      <t>ビドウ</t>
    </rPh>
    <rPh sb="25" eb="27">
      <t>ハッセイ</t>
    </rPh>
    <phoneticPr fontId="1"/>
  </si>
  <si>
    <t>小爆発。火山性微動を観測。噴煙高度2000 m以上。火口から東南東12 kmの鹿部漁港付近までごく微量の降灰。</t>
    <rPh sb="0" eb="1">
      <t>ショウバク</t>
    </rPh>
    <rPh sb="4" eb="9">
      <t>カザn</t>
    </rPh>
    <rPh sb="10" eb="12">
      <t>カンソク</t>
    </rPh>
    <rPh sb="13" eb="15">
      <t>フンエn</t>
    </rPh>
    <rPh sb="15" eb="17">
      <t xml:space="preserve">コウド </t>
    </rPh>
    <rPh sb="23" eb="25">
      <t>イジョウ</t>
    </rPh>
    <rPh sb="26" eb="27">
      <t>カコウカラ</t>
    </rPh>
    <rPh sb="30" eb="33">
      <t>トウナn</t>
    </rPh>
    <rPh sb="39" eb="43">
      <t>シカベ</t>
    </rPh>
    <rPh sb="43" eb="45">
      <t>フキn</t>
    </rPh>
    <rPh sb="49" eb="51">
      <t>ビリョウ</t>
    </rPh>
    <rPh sb="52" eb="54">
      <t>コウハイ</t>
    </rPh>
    <phoneticPr fontId="1"/>
  </si>
  <si>
    <t>火山性微動および傾斜変動を観測。噴煙は雲のため不明。</t>
    <rPh sb="0" eb="1">
      <t>カザn</t>
    </rPh>
    <rPh sb="5" eb="9">
      <t>オヨビ</t>
    </rPh>
    <rPh sb="16" eb="18">
      <t>フンエn</t>
    </rPh>
    <rPh sb="19" eb="20">
      <t>クモノ</t>
    </rPh>
    <rPh sb="23" eb="25">
      <t>フメイ</t>
    </rPh>
    <phoneticPr fontId="1"/>
  </si>
  <si>
    <t>駒ヶ岳東麓のやや深いところで有感地震含む群発地震活動。2〜3月にかけて地震活動活発化。</t>
    <rPh sb="0" eb="1">
      <t>コマガタケ</t>
    </rPh>
    <rPh sb="3" eb="4">
      <t>トウロク</t>
    </rPh>
    <rPh sb="8" eb="9">
      <t>フカイ</t>
    </rPh>
    <rPh sb="14" eb="18">
      <t>ユウカn</t>
    </rPh>
    <rPh sb="18" eb="19">
      <t xml:space="preserve">フクム </t>
    </rPh>
    <rPh sb="20" eb="26">
      <t>グンパテゥ</t>
    </rPh>
    <rPh sb="30" eb="31">
      <t>ガテゥ</t>
    </rPh>
    <rPh sb="35" eb="39">
      <t>ジシn</t>
    </rPh>
    <rPh sb="39" eb="42">
      <t>カッパテゥ</t>
    </rPh>
    <phoneticPr fontId="1"/>
  </si>
  <si>
    <t>山頂の浅いところを震源とする微小地震が増加。</t>
    <rPh sb="0" eb="2">
      <t>サンチョウ</t>
    </rPh>
    <rPh sb="3" eb="4">
      <t>アサ</t>
    </rPh>
    <rPh sb="9" eb="11">
      <t>シンゲn</t>
    </rPh>
    <rPh sb="14" eb="18">
      <t>ビショウジシn</t>
    </rPh>
    <rPh sb="19" eb="21">
      <t>ゾウカ</t>
    </rPh>
    <phoneticPr fontId="1"/>
  </si>
  <si>
    <t>Krakatau_2018</t>
    <phoneticPr fontId="1"/>
  </si>
  <si>
    <t>静穏</t>
  </si>
  <si>
    <t>異常なし</t>
  </si>
  <si>
    <t>Simkin &amp; Fiske (1986)</t>
  </si>
  <si>
    <t>噴火規模不明。地震・雷鳴・硫黄の匂い・漂流軽石。2月にも噴火目撃。1880にVerbeekが見た「若い」溶岩もこのときのものか。</t>
  </si>
  <si>
    <t>Krakatau_2018</t>
  </si>
  <si>
    <t>スンダ海峡付近を震源として?大きな地震。オーストラリアで有感。</t>
  </si>
  <si>
    <t>Self (1992) Fig.3</t>
  </si>
  <si>
    <t>この頃漁師が後のAnak Krakatauの位置で泡を目撃。6/29夜間に赤熱現象?</t>
  </si>
  <si>
    <t>噴煙が60-1200 mまで上昇。Anak Krakatauの始まり。</t>
    <phoneticPr fontId="1"/>
  </si>
  <si>
    <t>日時・詳細不明</t>
  </si>
  <si>
    <t>一連の活動の開始．火山性地震が増加．</t>
    <rPh sb="0" eb="2">
      <t>イチレン</t>
    </rPh>
    <rPh sb="3" eb="5">
      <t>カツドウ</t>
    </rPh>
    <rPh sb="6" eb="8">
      <t>カイシ</t>
    </rPh>
    <rPh sb="9" eb="12">
      <t>カザンセイ</t>
    </rPh>
    <rPh sb="12" eb="14">
      <t>ジシン</t>
    </rPh>
    <rPh sb="15" eb="17">
      <t>ゾウカ</t>
    </rPh>
    <phoneticPr fontId="1"/>
  </si>
  <si>
    <t>山頂から100-200 mの高さまで噴煙が上がり，降灰．</t>
    <rPh sb="0" eb="2">
      <t>サンチョウ</t>
    </rPh>
    <rPh sb="14" eb="15">
      <t>タカ</t>
    </rPh>
    <rPh sb="18" eb="20">
      <t>フンエン</t>
    </rPh>
    <rPh sb="21" eb="22">
      <t>ア</t>
    </rPh>
    <rPh sb="25" eb="27">
      <t>コウハイ</t>
    </rPh>
    <phoneticPr fontId="1"/>
  </si>
  <si>
    <t>約1 kmの噴煙が上がり，北に流れた．</t>
    <rPh sb="0" eb="1">
      <t>ヤク</t>
    </rPh>
    <rPh sb="6" eb="8">
      <t>フンエン</t>
    </rPh>
    <rPh sb="9" eb="10">
      <t>ア</t>
    </rPh>
    <rPh sb="13" eb="14">
      <t>キタ</t>
    </rPh>
    <rPh sb="15" eb="16">
      <t>ナガ</t>
    </rPh>
    <phoneticPr fontId="1"/>
  </si>
  <si>
    <t>山頂から100 m程度の噴煙が上がっていた．</t>
    <rPh sb="0" eb="2">
      <t>サンチョウ</t>
    </rPh>
    <rPh sb="9" eb="11">
      <t>テイド</t>
    </rPh>
    <rPh sb="12" eb="14">
      <t>フンエン</t>
    </rPh>
    <rPh sb="15" eb="16">
      <t>ア</t>
    </rPh>
    <phoneticPr fontId="1"/>
  </si>
  <si>
    <t>夜間に山頂からの白熱光が観測された</t>
    <rPh sb="0" eb="2">
      <t>ヤカン</t>
    </rPh>
    <rPh sb="3" eb="5">
      <t>サンチョウ</t>
    </rPh>
    <rPh sb="8" eb="10">
      <t>ハクネツ</t>
    </rPh>
    <rPh sb="10" eb="11">
      <t>ヒカリ</t>
    </rPh>
    <rPh sb="12" eb="14">
      <t>カンソク</t>
    </rPh>
    <phoneticPr fontId="1"/>
  </si>
  <si>
    <t xml:space="preserve">Local </t>
    <phoneticPr fontId="1"/>
  </si>
  <si>
    <t>30~40秒続いたが，悪天候のため噴煙の高さは推定できず．</t>
    <rPh sb="5" eb="6">
      <t>ビョウ</t>
    </rPh>
    <rPh sb="6" eb="7">
      <t>ツヅ</t>
    </rPh>
    <rPh sb="11" eb="14">
      <t>アクテンコウ</t>
    </rPh>
    <rPh sb="17" eb="19">
      <t>フンエン</t>
    </rPh>
    <rPh sb="20" eb="21">
      <t>タカ</t>
    </rPh>
    <rPh sb="23" eb="25">
      <t>スイテイ</t>
    </rPh>
    <phoneticPr fontId="1"/>
  </si>
  <si>
    <t>30~40秒続き，噴煙は300~500 mまで上昇，北北西に漂った．</t>
    <rPh sb="5" eb="7">
      <t>ビョウツヅ</t>
    </rPh>
    <rPh sb="9" eb="11">
      <t>フンエン</t>
    </rPh>
    <rPh sb="23" eb="25">
      <t>ジョウショウ</t>
    </rPh>
    <rPh sb="26" eb="29">
      <t>ホクホクセイ</t>
    </rPh>
    <rPh sb="30" eb="31">
      <t>タダヨ</t>
    </rPh>
    <phoneticPr fontId="1"/>
  </si>
  <si>
    <t>噴煙が700 m上昇し，北に漂った．</t>
    <rPh sb="0" eb="2">
      <t>フンエン</t>
    </rPh>
    <rPh sb="8" eb="10">
      <t>ジョウショウ</t>
    </rPh>
    <rPh sb="12" eb="13">
      <t>キタ</t>
    </rPh>
    <rPh sb="14" eb="15">
      <t>タダヨ</t>
    </rPh>
    <phoneticPr fontId="1"/>
  </si>
  <si>
    <t>44秒間続き，噴煙は500 mまで上昇して北に漂った．破裂音と振動が確認された．</t>
    <rPh sb="2" eb="3">
      <t>ビョウ</t>
    </rPh>
    <rPh sb="3" eb="4">
      <t>カン</t>
    </rPh>
    <rPh sb="4" eb="5">
      <t>ツヅ</t>
    </rPh>
    <rPh sb="7" eb="9">
      <t>フンエン</t>
    </rPh>
    <rPh sb="17" eb="19">
      <t>ジョウショウ</t>
    </rPh>
    <rPh sb="21" eb="22">
      <t>キタ</t>
    </rPh>
    <rPh sb="23" eb="24">
      <t>タダヨ</t>
    </rPh>
    <rPh sb="27" eb="30">
      <t>ハレツオン</t>
    </rPh>
    <rPh sb="31" eb="33">
      <t>シンドウ</t>
    </rPh>
    <rPh sb="34" eb="36">
      <t>カクニン</t>
    </rPh>
    <phoneticPr fontId="1"/>
  </si>
  <si>
    <t>噴煙が高度1.5 kmに達し，北東・北・南西・西に漂った．</t>
    <rPh sb="0" eb="2">
      <t>フンエン</t>
    </rPh>
    <rPh sb="3" eb="5">
      <t>コウド</t>
    </rPh>
    <rPh sb="12" eb="13">
      <t>タッ</t>
    </rPh>
    <rPh sb="15" eb="17">
      <t>ホクトウ</t>
    </rPh>
    <rPh sb="18" eb="19">
      <t>キタ</t>
    </rPh>
    <rPh sb="20" eb="22">
      <t>ナンセイ</t>
    </rPh>
    <rPh sb="23" eb="24">
      <t>ニシ</t>
    </rPh>
    <rPh sb="25" eb="26">
      <t>タダヨ</t>
    </rPh>
    <phoneticPr fontId="1"/>
  </si>
  <si>
    <t>噴煙が高度1.2 kmに達し，南西・北西に漂った．</t>
    <rPh sb="0" eb="2">
      <t>フンエン</t>
    </rPh>
    <rPh sb="3" eb="5">
      <t>コウド</t>
    </rPh>
    <rPh sb="12" eb="13">
      <t>タッ</t>
    </rPh>
    <rPh sb="15" eb="17">
      <t>ナンセイ</t>
    </rPh>
    <rPh sb="18" eb="20">
      <t>ホクセイ</t>
    </rPh>
    <rPh sb="21" eb="22">
      <t>タダヨ</t>
    </rPh>
    <phoneticPr fontId="1"/>
  </si>
  <si>
    <t>複数の地震が観測され，噴煙が300 mまで上昇し，北に流れた．</t>
    <rPh sb="0" eb="2">
      <t>フクスウ</t>
    </rPh>
    <rPh sb="3" eb="5">
      <t>ジシン</t>
    </rPh>
    <rPh sb="6" eb="8">
      <t>カンソク</t>
    </rPh>
    <rPh sb="11" eb="13">
      <t>フンエン</t>
    </rPh>
    <rPh sb="21" eb="23">
      <t>ジョウショウ</t>
    </rPh>
    <rPh sb="25" eb="26">
      <t>キタ</t>
    </rPh>
    <rPh sb="27" eb="28">
      <t>ナガ</t>
    </rPh>
    <phoneticPr fontId="1"/>
  </si>
  <si>
    <t>黒い噴煙が200 mまで上昇し，北に流れた．</t>
    <rPh sb="0" eb="1">
      <t>クロ</t>
    </rPh>
    <rPh sb="2" eb="4">
      <t>フンエン</t>
    </rPh>
    <rPh sb="12" eb="14">
      <t>ジョウショウ</t>
    </rPh>
    <rPh sb="16" eb="17">
      <t>キタ</t>
    </rPh>
    <rPh sb="18" eb="19">
      <t>ナガ</t>
    </rPh>
    <phoneticPr fontId="1"/>
  </si>
  <si>
    <t>濃い灰色の噴煙が200-600 mまで上昇し，夜間には山頂の発光が確認された．</t>
    <rPh sb="0" eb="1">
      <t>コ</t>
    </rPh>
    <rPh sb="2" eb="4">
      <t>ハイイロ</t>
    </rPh>
    <rPh sb="5" eb="7">
      <t>フンエン</t>
    </rPh>
    <rPh sb="19" eb="21">
      <t>ジョウショウ</t>
    </rPh>
    <rPh sb="23" eb="25">
      <t>ヤカン</t>
    </rPh>
    <rPh sb="27" eb="29">
      <t>サンチョウ</t>
    </rPh>
    <rPh sb="30" eb="32">
      <t>ハッコウ</t>
    </rPh>
    <rPh sb="33" eb="35">
      <t>カクニン</t>
    </rPh>
    <phoneticPr fontId="1"/>
  </si>
  <si>
    <t>噴煙が高度1.2 kmまで上昇し，西に漂った．</t>
    <rPh sb="0" eb="2">
      <t>フンエン</t>
    </rPh>
    <rPh sb="3" eb="5">
      <t>コウド</t>
    </rPh>
    <rPh sb="13" eb="15">
      <t>ジョウショウ</t>
    </rPh>
    <rPh sb="17" eb="18">
      <t>ニシ</t>
    </rPh>
    <rPh sb="18" eb="19">
      <t>ナンセイ</t>
    </rPh>
    <rPh sb="19" eb="20">
      <t>タダヨ</t>
    </rPh>
    <phoneticPr fontId="1"/>
  </si>
  <si>
    <t>地震が発生し，黒色の濃い噴煙が700 mまで上がった．</t>
    <rPh sb="0" eb="2">
      <t>ジシン</t>
    </rPh>
    <rPh sb="3" eb="5">
      <t>ハッセイ</t>
    </rPh>
    <rPh sb="7" eb="9">
      <t>コクショク</t>
    </rPh>
    <rPh sb="10" eb="11">
      <t>コ</t>
    </rPh>
    <rPh sb="12" eb="14">
      <t>フンエン</t>
    </rPh>
    <rPh sb="22" eb="23">
      <t>ア</t>
    </rPh>
    <phoneticPr fontId="1"/>
  </si>
  <si>
    <t>噴煙が高度1.2~1.5 kmまで上昇し，南西・西南西に漂った．</t>
    <rPh sb="0" eb="2">
      <t>フンエン</t>
    </rPh>
    <rPh sb="3" eb="5">
      <t>コウド</t>
    </rPh>
    <rPh sb="17" eb="19">
      <t>ジョウショウ</t>
    </rPh>
    <rPh sb="21" eb="23">
      <t>ナンセイ</t>
    </rPh>
    <rPh sb="24" eb="27">
      <t>セイナンセイ</t>
    </rPh>
    <rPh sb="28" eb="29">
      <t>タダヨ</t>
    </rPh>
    <phoneticPr fontId="1"/>
  </si>
  <si>
    <t>噴煙が高度1.2~1.5 kmまで上昇し，南西・西・北西・北に漂った．</t>
    <rPh sb="0" eb="2">
      <t>フンエン</t>
    </rPh>
    <rPh sb="3" eb="5">
      <t>コウド</t>
    </rPh>
    <rPh sb="17" eb="19">
      <t>ジョウショウ</t>
    </rPh>
    <rPh sb="21" eb="23">
      <t>ナンセイ</t>
    </rPh>
    <rPh sb="24" eb="25">
      <t>ニシ</t>
    </rPh>
    <rPh sb="26" eb="28">
      <t>ホクセイ</t>
    </rPh>
    <rPh sb="29" eb="30">
      <t>キタ</t>
    </rPh>
    <rPh sb="31" eb="32">
      <t>タダヨ</t>
    </rPh>
    <phoneticPr fontId="1"/>
  </si>
  <si>
    <t>ストロンボリ式噴火が続き，噴煙は数百 m~数 km程度まで上昇した．</t>
    <rPh sb="6" eb="7">
      <t>シキ</t>
    </rPh>
    <rPh sb="7" eb="9">
      <t>フンカ</t>
    </rPh>
    <rPh sb="10" eb="11">
      <t>ツヅ</t>
    </rPh>
    <rPh sb="13" eb="15">
      <t>フンエン</t>
    </rPh>
    <rPh sb="16" eb="17">
      <t>スウ</t>
    </rPh>
    <rPh sb="17" eb="18">
      <t>ヒャク</t>
    </rPh>
    <rPh sb="21" eb="22">
      <t>スウ</t>
    </rPh>
    <rPh sb="25" eb="27">
      <t>テイド</t>
    </rPh>
    <rPh sb="29" eb="31">
      <t>ジョウショウ</t>
    </rPh>
    <phoneticPr fontId="1"/>
  </si>
  <si>
    <t>噴煙が高度4.9~5.5 kmまで上昇し，西北西に漂った．</t>
    <rPh sb="17" eb="19">
      <t>ジョウショウ</t>
    </rPh>
    <rPh sb="21" eb="24">
      <t>セイホクセイ</t>
    </rPh>
    <phoneticPr fontId="1"/>
  </si>
  <si>
    <t>噴煙が高度2.5 kmまで上昇し，噴出物はほとんどが火口から1 km以内に着弾した．溶岩流は南南西方向で海まで到達した．</t>
    <rPh sb="13" eb="15">
      <t>ジョウショウ</t>
    </rPh>
    <rPh sb="17" eb="20">
      <t>フンシュツブツ</t>
    </rPh>
    <rPh sb="26" eb="28">
      <t>カコウ</t>
    </rPh>
    <rPh sb="34" eb="36">
      <t>イナイ</t>
    </rPh>
    <rPh sb="37" eb="39">
      <t>チャクダン</t>
    </rPh>
    <rPh sb="42" eb="45">
      <t>ヨウガンリュウ</t>
    </rPh>
    <rPh sb="46" eb="49">
      <t>ナンナンセイ</t>
    </rPh>
    <rPh sb="49" eb="51">
      <t>ホウコウ</t>
    </rPh>
    <rPh sb="52" eb="53">
      <t>ウミ</t>
    </rPh>
    <rPh sb="55" eb="57">
      <t>トウタツ</t>
    </rPh>
    <phoneticPr fontId="1"/>
  </si>
  <si>
    <t>噴煙が高度1.5~2.4 kmまで上昇した．</t>
    <rPh sb="0" eb="2">
      <t>フンエン</t>
    </rPh>
    <rPh sb="3" eb="5">
      <t>コウド</t>
    </rPh>
    <rPh sb="17" eb="19">
      <t>ジョウショウ</t>
    </rPh>
    <phoneticPr fontId="1"/>
  </si>
  <si>
    <t>噴煙が高度0.9~2.1 kmまで上昇した．</t>
    <rPh sb="0" eb="2">
      <t>フンエン</t>
    </rPh>
    <rPh sb="3" eb="5">
      <t>コウド</t>
    </rPh>
    <rPh sb="17" eb="19">
      <t>ジョウショウ</t>
    </rPh>
    <phoneticPr fontId="1"/>
  </si>
  <si>
    <t>37秒間の地震が発生し，噴煙が500 mまで上がった．</t>
    <rPh sb="2" eb="4">
      <t>ビョウカン</t>
    </rPh>
    <rPh sb="5" eb="7">
      <t>ジシン</t>
    </rPh>
    <rPh sb="8" eb="10">
      <t>ハッセイ</t>
    </rPh>
    <rPh sb="12" eb="14">
      <t>フンエン</t>
    </rPh>
    <rPh sb="22" eb="23">
      <t>ア</t>
    </rPh>
    <phoneticPr fontId="1"/>
  </si>
  <si>
    <t>濃い噴煙が600 mまで上がり，北に漂った．</t>
    <rPh sb="0" eb="1">
      <t>コ</t>
    </rPh>
    <rPh sb="2" eb="4">
      <t>フンエン</t>
    </rPh>
    <rPh sb="12" eb="13">
      <t>ア</t>
    </rPh>
    <rPh sb="16" eb="17">
      <t>キタ</t>
    </rPh>
    <rPh sb="18" eb="19">
      <t>タダヨ</t>
    </rPh>
    <phoneticPr fontId="1"/>
  </si>
  <si>
    <t>42~55秒間の噴火が4回発生し，噴煙が300~600 mまで上がり，北に漂った．</t>
    <rPh sb="5" eb="7">
      <t>ビョウカン</t>
    </rPh>
    <rPh sb="8" eb="10">
      <t>フンカ</t>
    </rPh>
    <rPh sb="12" eb="13">
      <t>カイ</t>
    </rPh>
    <rPh sb="13" eb="15">
      <t>ハッセイ</t>
    </rPh>
    <rPh sb="17" eb="19">
      <t>フンエン</t>
    </rPh>
    <rPh sb="31" eb="32">
      <t>ア</t>
    </rPh>
    <rPh sb="35" eb="36">
      <t>キタ</t>
    </rPh>
    <rPh sb="37" eb="38">
      <t>タダヨ</t>
    </rPh>
    <phoneticPr fontId="1"/>
  </si>
  <si>
    <t>噴煙が500 mまで上がり，北に漂った．</t>
    <rPh sb="0" eb="2">
      <t>フンエン</t>
    </rPh>
    <rPh sb="10" eb="11">
      <t>ア</t>
    </rPh>
    <rPh sb="14" eb="15">
      <t>キタ</t>
    </rPh>
    <rPh sb="16" eb="17">
      <t>タダヨ</t>
    </rPh>
    <phoneticPr fontId="1"/>
  </si>
  <si>
    <t>38~117秒間の噴火が10回発生し，噴煙が200~700 mまで上がり，北に漂った．</t>
    <rPh sb="6" eb="8">
      <t>ビョウカン</t>
    </rPh>
    <rPh sb="9" eb="11">
      <t>フンカ</t>
    </rPh>
    <rPh sb="14" eb="15">
      <t>カイ</t>
    </rPh>
    <rPh sb="15" eb="17">
      <t>ハッセイ</t>
    </rPh>
    <rPh sb="19" eb="21">
      <t>フンエン</t>
    </rPh>
    <rPh sb="33" eb="34">
      <t>ア</t>
    </rPh>
    <rPh sb="37" eb="38">
      <t>キタ</t>
    </rPh>
    <rPh sb="39" eb="40">
      <t>タダヨ</t>
    </rPh>
    <phoneticPr fontId="1"/>
  </si>
  <si>
    <t>44~175秒間の噴火が4回発生し，噴煙が800 mまで上がった．</t>
    <rPh sb="6" eb="8">
      <t>ビョウカン</t>
    </rPh>
    <rPh sb="9" eb="11">
      <t>フンカ</t>
    </rPh>
    <rPh sb="13" eb="14">
      <t>カイ</t>
    </rPh>
    <rPh sb="14" eb="16">
      <t>ハッセイ</t>
    </rPh>
    <rPh sb="18" eb="20">
      <t>フンエン</t>
    </rPh>
    <rPh sb="28" eb="29">
      <t>ア</t>
    </rPh>
    <phoneticPr fontId="1"/>
  </si>
  <si>
    <t>33~175秒間の噴火が7回発生し，噴煙が300~1000 mまで上がった．</t>
    <rPh sb="6" eb="8">
      <t>ビョウカン</t>
    </rPh>
    <rPh sb="9" eb="11">
      <t>フンカ</t>
    </rPh>
    <rPh sb="13" eb="14">
      <t>カイ</t>
    </rPh>
    <rPh sb="14" eb="16">
      <t>ハッセイ</t>
    </rPh>
    <rPh sb="18" eb="20">
      <t>フンエン</t>
    </rPh>
    <rPh sb="33" eb="34">
      <t>ア</t>
    </rPh>
    <phoneticPr fontId="1"/>
  </si>
  <si>
    <t>212秒間の噴火が発生し，噴煙が600 mまで上昇した．</t>
    <rPh sb="3" eb="5">
      <t>ビョウカン</t>
    </rPh>
    <rPh sb="6" eb="8">
      <t>フンカ</t>
    </rPh>
    <rPh sb="9" eb="11">
      <t>ハッセイ</t>
    </rPh>
    <rPh sb="13" eb="15">
      <t>フンエン</t>
    </rPh>
    <rPh sb="23" eb="25">
      <t>ジョウショウ</t>
    </rPh>
    <phoneticPr fontId="1"/>
  </si>
  <si>
    <t>207秒間の噴火が発生し，噴煙が300 mまで上昇した．</t>
    <rPh sb="3" eb="5">
      <t>ビョウカン</t>
    </rPh>
    <rPh sb="6" eb="8">
      <t>フンカ</t>
    </rPh>
    <rPh sb="9" eb="11">
      <t>ハッセイ</t>
    </rPh>
    <rPh sb="13" eb="15">
      <t>フンエン</t>
    </rPh>
    <rPh sb="23" eb="25">
      <t>ジョウショウ</t>
    </rPh>
    <phoneticPr fontId="1"/>
  </si>
  <si>
    <t>30~42秒間の噴火が発生し，噴煙が300~600 mまで上昇した．</t>
    <rPh sb="5" eb="7">
      <t>ビョウカン</t>
    </rPh>
    <rPh sb="8" eb="10">
      <t>フンカ</t>
    </rPh>
    <rPh sb="11" eb="13">
      <t>ハッセイ</t>
    </rPh>
    <rPh sb="15" eb="17">
      <t>フンエン</t>
    </rPh>
    <rPh sb="29" eb="31">
      <t>ジョウショウ</t>
    </rPh>
    <phoneticPr fontId="1"/>
  </si>
  <si>
    <t>30~42秒間の噴火が発生し，濃い噴煙が300~600 mまで上昇した．</t>
    <rPh sb="5" eb="7">
      <t>ビョウカン</t>
    </rPh>
    <rPh sb="8" eb="10">
      <t>フンカ</t>
    </rPh>
    <rPh sb="11" eb="13">
      <t>ハッセイ</t>
    </rPh>
    <rPh sb="15" eb="16">
      <t>コ</t>
    </rPh>
    <rPh sb="17" eb="19">
      <t>フンエン</t>
    </rPh>
    <rPh sb="31" eb="33">
      <t>ジョウショウ</t>
    </rPh>
    <phoneticPr fontId="1"/>
  </si>
  <si>
    <t>46~69秒間の噴火が発生し，噴煙が500~700 mまで上昇した．</t>
    <rPh sb="5" eb="7">
      <t>ビョウカン</t>
    </rPh>
    <rPh sb="8" eb="10">
      <t>フンカ</t>
    </rPh>
    <rPh sb="11" eb="13">
      <t>ハッセイ</t>
    </rPh>
    <rPh sb="15" eb="17">
      <t>フンエン</t>
    </rPh>
    <rPh sb="29" eb="31">
      <t>ジョウショウ</t>
    </rPh>
    <phoneticPr fontId="1"/>
  </si>
  <si>
    <t>噴火が発生した．</t>
    <rPh sb="0" eb="2">
      <t>フンカ</t>
    </rPh>
    <rPh sb="3" eb="5">
      <t>ハッセイ</t>
    </rPh>
    <phoneticPr fontId="1"/>
  </si>
  <si>
    <t>噴火が発生した．濃い黒色の噴煙が700 mまで上昇し，北に漂った．</t>
    <rPh sb="0" eb="2">
      <t>フンカ</t>
    </rPh>
    <rPh sb="3" eb="5">
      <t>ハッセイ</t>
    </rPh>
    <rPh sb="8" eb="9">
      <t>コ</t>
    </rPh>
    <rPh sb="10" eb="12">
      <t>コクショク</t>
    </rPh>
    <rPh sb="13" eb="15">
      <t>フンエン</t>
    </rPh>
    <rPh sb="23" eb="25">
      <t>ジョウショウ</t>
    </rPh>
    <rPh sb="27" eb="28">
      <t>キタ</t>
    </rPh>
    <rPh sb="29" eb="30">
      <t>タダヨ</t>
    </rPh>
    <phoneticPr fontId="1"/>
  </si>
  <si>
    <t>48秒間の噴火が発生し，濃い黒色の噴煙が200 mまで上昇し，北東に流れた．</t>
    <rPh sb="2" eb="4">
      <t>ビョウカン</t>
    </rPh>
    <rPh sb="5" eb="7">
      <t>フンカ</t>
    </rPh>
    <rPh sb="8" eb="10">
      <t>ハッセイ</t>
    </rPh>
    <rPh sb="12" eb="13">
      <t>コ</t>
    </rPh>
    <rPh sb="14" eb="16">
      <t>コクショク</t>
    </rPh>
    <rPh sb="17" eb="19">
      <t>フンエン</t>
    </rPh>
    <rPh sb="27" eb="29">
      <t>ジョウショウ</t>
    </rPh>
    <rPh sb="31" eb="33">
      <t>ホクトウ</t>
    </rPh>
    <rPh sb="34" eb="35">
      <t>ナガ</t>
    </rPh>
    <phoneticPr fontId="1"/>
  </si>
  <si>
    <t>噴火が発生し，300 mの噴煙が東に流れた．</t>
    <rPh sb="0" eb="2">
      <t>フンカ</t>
    </rPh>
    <rPh sb="3" eb="5">
      <t>ハッセイ</t>
    </rPh>
    <rPh sb="13" eb="15">
      <t>フンエン</t>
    </rPh>
    <rPh sb="16" eb="17">
      <t>ヒガシ</t>
    </rPh>
    <rPh sb="18" eb="19">
      <t>ナガ</t>
    </rPh>
    <phoneticPr fontId="1"/>
  </si>
  <si>
    <t>断続的なストロンボリ式噴火，大砲のような音が壁や窓を揺らした．</t>
    <rPh sb="0" eb="3">
      <t>ダンゾクテキ</t>
    </rPh>
    <rPh sb="10" eb="11">
      <t>シキ</t>
    </rPh>
    <rPh sb="11" eb="13">
      <t>フンカ</t>
    </rPh>
    <rPh sb="14" eb="16">
      <t>タイホウ</t>
    </rPh>
    <rPh sb="20" eb="21">
      <t>オト</t>
    </rPh>
    <rPh sb="22" eb="23">
      <t>カベ</t>
    </rPh>
    <rPh sb="24" eb="25">
      <t>マド</t>
    </rPh>
    <rPh sb="26" eb="27">
      <t>ユ</t>
    </rPh>
    <phoneticPr fontId="1"/>
  </si>
  <si>
    <t>Smithsonian GVP Eruptive History, Perttu et al. (2020)</t>
    <phoneticPr fontId="1"/>
  </si>
  <si>
    <t>噴煙中の高さが増し，噴火音も頻繁になった．南側の海岸には白い蒸気が立ち上った．</t>
    <rPh sb="0" eb="3">
      <t>フンエンチュウ</t>
    </rPh>
    <rPh sb="4" eb="5">
      <t>タカ</t>
    </rPh>
    <rPh sb="7" eb="8">
      <t>マ</t>
    </rPh>
    <rPh sb="10" eb="13">
      <t>フンカオン</t>
    </rPh>
    <rPh sb="14" eb="16">
      <t>ヒンパン</t>
    </rPh>
    <rPh sb="21" eb="23">
      <t>ミナミガワ</t>
    </rPh>
    <rPh sb="24" eb="26">
      <t>カイガン</t>
    </rPh>
    <rPh sb="28" eb="29">
      <t>シロ</t>
    </rPh>
    <rPh sb="30" eb="32">
      <t>ジョウキ</t>
    </rPh>
    <rPh sb="33" eb="34">
      <t>タ</t>
    </rPh>
    <rPh sb="35" eb="36">
      <t>ノボ</t>
    </rPh>
    <phoneticPr fontId="1"/>
  </si>
  <si>
    <t>噴火</t>
    <phoneticPr fontId="1"/>
  </si>
  <si>
    <t>この時間までに，噴出した溶岩が海と接触した．</t>
    <rPh sb="2" eb="4">
      <t>ジカン</t>
    </rPh>
    <rPh sb="8" eb="10">
      <t>フンシュツ</t>
    </rPh>
    <rPh sb="12" eb="14">
      <t>ヨウガン</t>
    </rPh>
    <rPh sb="15" eb="16">
      <t>ウミ</t>
    </rPh>
    <rPh sb="17" eb="19">
      <t>セッショク</t>
    </rPh>
    <phoneticPr fontId="1"/>
  </si>
  <si>
    <t>Perttu et al. (2020)</t>
    <phoneticPr fontId="1"/>
  </si>
  <si>
    <t>噴火活動のピーク．噴火音が大きくなり，海洋からの蒸気プルームが増した．</t>
    <rPh sb="0" eb="4">
      <t>フンカカツドウ</t>
    </rPh>
    <rPh sb="9" eb="12">
      <t>フンカオン</t>
    </rPh>
    <rPh sb="13" eb="14">
      <t>オオ</t>
    </rPh>
    <rPh sb="19" eb="21">
      <t>カイヨウ</t>
    </rPh>
    <rPh sb="24" eb="26">
      <t>ジョウキ</t>
    </rPh>
    <rPh sb="31" eb="32">
      <t>マ</t>
    </rPh>
    <phoneticPr fontId="1"/>
  </si>
  <si>
    <t>地すべりと地震が発生．</t>
    <rPh sb="0" eb="1">
      <t>ジ</t>
    </rPh>
    <rPh sb="5" eb="7">
      <t>ジシン</t>
    </rPh>
    <rPh sb="8" eb="10">
      <t>ハッセイ</t>
    </rPh>
    <phoneticPr fontId="1"/>
  </si>
  <si>
    <t>1度目の山体崩壊とマグマ水蒸気噴火が発生．目撃した漁師によると，"split in two".</t>
    <rPh sb="1" eb="3">
      <t>ドメ</t>
    </rPh>
    <rPh sb="4" eb="8">
      <t>サンタイホウカイ</t>
    </rPh>
    <rPh sb="12" eb="17">
      <t>スイジョウキフンカ</t>
    </rPh>
    <rPh sb="18" eb="20">
      <t>ハッセイ</t>
    </rPh>
    <rPh sb="21" eb="23">
      <t>モクゲキ</t>
    </rPh>
    <rPh sb="25" eb="27">
      <t>リョウシ</t>
    </rPh>
    <phoneticPr fontId="1"/>
  </si>
  <si>
    <t>噴火により，火山周辺は暗い噴煙に包まれた．</t>
    <phoneticPr fontId="1"/>
  </si>
  <si>
    <t>津波</t>
    <rPh sb="0" eb="2">
      <t>ツナミ</t>
    </rPh>
    <phoneticPr fontId="1"/>
  </si>
  <si>
    <t>最初の津波がスマトラ島とジャワ島海岸を襲い，約15m内陸に浸入した．</t>
    <rPh sb="0" eb="2">
      <t>サイショ</t>
    </rPh>
    <rPh sb="3" eb="5">
      <t>ツナミ</t>
    </rPh>
    <rPh sb="10" eb="11">
      <t>トウ</t>
    </rPh>
    <rPh sb="15" eb="16">
      <t>トウ</t>
    </rPh>
    <rPh sb="16" eb="18">
      <t>カイガン</t>
    </rPh>
    <rPh sb="19" eb="20">
      <t>オソ</t>
    </rPh>
    <rPh sb="22" eb="23">
      <t>ヤク</t>
    </rPh>
    <rPh sb="26" eb="28">
      <t>ナイリク</t>
    </rPh>
    <rPh sb="29" eb="31">
      <t>シンニュウ</t>
    </rPh>
    <phoneticPr fontId="1"/>
  </si>
  <si>
    <t>2回目の津波がさらに内陸部まで浸入し，甚大な被害をもたらした．</t>
    <rPh sb="1" eb="3">
      <t>カイメ</t>
    </rPh>
    <rPh sb="4" eb="6">
      <t>ツナミ</t>
    </rPh>
    <rPh sb="10" eb="13">
      <t>ナイリクブ</t>
    </rPh>
    <rPh sb="15" eb="17">
      <t>シンニュウ</t>
    </rPh>
    <rPh sb="19" eb="21">
      <t>ジンダイ</t>
    </rPh>
    <rPh sb="22" eb="24">
      <t>ヒガイ</t>
    </rPh>
    <phoneticPr fontId="1"/>
  </si>
  <si>
    <t>2回目の山体崩壊とマグマ水蒸気噴火が発生．</t>
    <rPh sb="1" eb="3">
      <t>カイメ</t>
    </rPh>
    <rPh sb="4" eb="8">
      <t>サンタイホウカイ</t>
    </rPh>
    <rPh sb="12" eb="17">
      <t>スイジョウキフンカ</t>
    </rPh>
    <rPh sb="18" eb="20">
      <t>ハッセイ</t>
    </rPh>
    <phoneticPr fontId="1"/>
  </si>
  <si>
    <t>3回目の山体崩壊とマグマ水蒸気噴火が発生．</t>
    <rPh sb="1" eb="3">
      <t>カイメ</t>
    </rPh>
    <rPh sb="4" eb="8">
      <t>サンタイホウカイ</t>
    </rPh>
    <rPh sb="12" eb="17">
      <t>スイジョウキフンカ</t>
    </rPh>
    <rPh sb="18" eb="20">
      <t>ハッセイ</t>
    </rPh>
    <phoneticPr fontId="1"/>
  </si>
  <si>
    <t>津波後も噴火活動は依然として激しく，噴火音が聞こえていた．噴煙は高度16 kmに達した．浅瀬でスルツェイ式噴火が起こっていたと考えられる．24日の観測で島が大規模に崩壊していることが判明した．SO2量も非常に多かった．</t>
    <rPh sb="0" eb="3">
      <t>ツナミゴ</t>
    </rPh>
    <rPh sb="4" eb="8">
      <t>フンカカツドウ</t>
    </rPh>
    <rPh sb="9" eb="11">
      <t>イゼン</t>
    </rPh>
    <rPh sb="14" eb="15">
      <t>ハゲ</t>
    </rPh>
    <rPh sb="18" eb="21">
      <t>フンカオン</t>
    </rPh>
    <rPh sb="22" eb="23">
      <t>キ</t>
    </rPh>
    <rPh sb="29" eb="31">
      <t>フンエン</t>
    </rPh>
    <rPh sb="32" eb="34">
      <t>コウド</t>
    </rPh>
    <rPh sb="40" eb="41">
      <t>タッ</t>
    </rPh>
    <rPh sb="44" eb="46">
      <t>アサセ</t>
    </rPh>
    <rPh sb="52" eb="53">
      <t>シキ</t>
    </rPh>
    <rPh sb="53" eb="55">
      <t>フンカ</t>
    </rPh>
    <rPh sb="56" eb="57">
      <t>オ</t>
    </rPh>
    <rPh sb="63" eb="64">
      <t>カンガ</t>
    </rPh>
    <rPh sb="71" eb="72">
      <t>ニチ</t>
    </rPh>
    <rPh sb="73" eb="75">
      <t>カンソク</t>
    </rPh>
    <rPh sb="76" eb="77">
      <t>シマ</t>
    </rPh>
    <rPh sb="78" eb="81">
      <t>ダイキボ</t>
    </rPh>
    <rPh sb="82" eb="84">
      <t>ホウカイ</t>
    </rPh>
    <rPh sb="91" eb="93">
      <t>ハンメイ</t>
    </rPh>
    <rPh sb="99" eb="100">
      <t>リョウ</t>
    </rPh>
    <rPh sb="101" eb="103">
      <t>ヒジョウ</t>
    </rPh>
    <rPh sb="104" eb="105">
      <t>オオ</t>
    </rPh>
    <phoneticPr fontId="1"/>
  </si>
  <si>
    <t>Smithsonian GVP Eruptive History，Perttu et al. (2020)</t>
    <phoneticPr fontId="1"/>
  </si>
  <si>
    <t>断続的な噴火は一度落ち着いた．</t>
    <rPh sb="7" eb="9">
      <t>イチド</t>
    </rPh>
    <rPh sb="9" eb="10">
      <t>オ</t>
    </rPh>
    <rPh sb="11" eb="12">
      <t>ツ</t>
    </rPh>
    <phoneticPr fontId="1"/>
  </si>
  <si>
    <t>スルツェイ式噴火は2019年1月まで続いた．この期間に噴煙は最大で1.2 kmまで上昇した．</t>
    <rPh sb="5" eb="6">
      <t>シキ</t>
    </rPh>
    <rPh sb="6" eb="8">
      <t>フンカ</t>
    </rPh>
    <rPh sb="13" eb="14">
      <t>ネン</t>
    </rPh>
    <rPh sb="15" eb="16">
      <t>ガツ</t>
    </rPh>
    <rPh sb="18" eb="19">
      <t>ツヅ</t>
    </rPh>
    <rPh sb="24" eb="26">
      <t>キカン</t>
    </rPh>
    <rPh sb="27" eb="29">
      <t>フンエン</t>
    </rPh>
    <rPh sb="30" eb="32">
      <t>サイダイ</t>
    </rPh>
    <rPh sb="41" eb="43">
      <t>ジョウショウ</t>
    </rPh>
    <phoneticPr fontId="1"/>
  </si>
  <si>
    <t>4日はほぼ断続的に噴火が発生し，5日は活動が少し収まった．</t>
    <rPh sb="5" eb="7">
      <t>ダンゾク</t>
    </rPh>
    <rPh sb="17" eb="18">
      <t>ニチ</t>
    </rPh>
    <rPh sb="19" eb="21">
      <t>カツドウ</t>
    </rPh>
    <rPh sb="22" eb="23">
      <t>スコ</t>
    </rPh>
    <rPh sb="24" eb="25">
      <t>オサ</t>
    </rPh>
    <phoneticPr fontId="1"/>
  </si>
  <si>
    <t>20秒から13分続く噴火が発生し，噴煙は最大で高度1.2 kmに達した．</t>
    <rPh sb="2" eb="3">
      <t>ビョウ</t>
    </rPh>
    <rPh sb="7" eb="8">
      <t>ブン</t>
    </rPh>
    <rPh sb="8" eb="9">
      <t>ツヅ</t>
    </rPh>
    <rPh sb="10" eb="12">
      <t>フンカ</t>
    </rPh>
    <rPh sb="13" eb="15">
      <t>ハッセイ</t>
    </rPh>
    <rPh sb="17" eb="19">
      <t>フンエン</t>
    </rPh>
    <rPh sb="20" eb="22">
      <t>サイダイ</t>
    </rPh>
    <rPh sb="23" eb="25">
      <t>コウド</t>
    </rPh>
    <rPh sb="32" eb="33">
      <t>タッ</t>
    </rPh>
    <phoneticPr fontId="1"/>
  </si>
  <si>
    <t>山体崩壊によって開いた湾が閉じ，円形の火口湖を形成．</t>
    <rPh sb="0" eb="4">
      <t>サンタイホウカイ</t>
    </rPh>
    <rPh sb="8" eb="9">
      <t>ヒラ</t>
    </rPh>
    <rPh sb="11" eb="12">
      <t>ワン</t>
    </rPh>
    <rPh sb="13" eb="14">
      <t>ト</t>
    </rPh>
    <rPh sb="16" eb="18">
      <t>エンケイ</t>
    </rPh>
    <rPh sb="19" eb="22">
      <t>カコウコ</t>
    </rPh>
    <rPh sb="23" eb="25">
      <t>ケイセイ</t>
    </rPh>
    <phoneticPr fontId="1"/>
  </si>
  <si>
    <t>白い噴煙が最大500 mまで上昇したのが観測された．</t>
    <rPh sb="0" eb="1">
      <t>シロ</t>
    </rPh>
    <rPh sb="2" eb="4">
      <t>フンエン</t>
    </rPh>
    <rPh sb="5" eb="7">
      <t>サイダイ</t>
    </rPh>
    <rPh sb="14" eb="16">
      <t>ジョウショウ</t>
    </rPh>
    <rPh sb="20" eb="22">
      <t>カンソク</t>
    </rPh>
    <phoneticPr fontId="1"/>
  </si>
  <si>
    <t>噴煙が高度1.8 kmまで上昇した．</t>
    <rPh sb="0" eb="2">
      <t>フンエン</t>
    </rPh>
    <rPh sb="3" eb="5">
      <t>コウド</t>
    </rPh>
    <rPh sb="13" eb="15">
      <t>ジョウショウ</t>
    </rPh>
    <phoneticPr fontId="1"/>
  </si>
  <si>
    <t>Rabaul_1994</t>
    <phoneticPr fontId="1"/>
  </si>
  <si>
    <t>地殻変動・地震活動</t>
    <rPh sb="0" eb="2">
      <t>チカク</t>
    </rPh>
    <rPh sb="2" eb="4">
      <t>ヘンドウ</t>
    </rPh>
    <rPh sb="5" eb="7">
      <t>ジシン</t>
    </rPh>
    <rPh sb="7" eb="9">
      <t>カツドウ</t>
    </rPh>
    <phoneticPr fontId="1"/>
  </si>
  <si>
    <t>カルデラ内で地殻変動と地震活動が検出され始める．1971年11月  &lt; 200回．</t>
    <rPh sb="4" eb="5">
      <t>ナイ</t>
    </rPh>
    <rPh sb="6" eb="8">
      <t>チカク</t>
    </rPh>
    <rPh sb="8" eb="10">
      <t>ヘンドウ</t>
    </rPh>
    <rPh sb="11" eb="13">
      <t>ジシン</t>
    </rPh>
    <rPh sb="13" eb="15">
      <t>カツドウ</t>
    </rPh>
    <rPh sb="16" eb="18">
      <t>ケンシュツ</t>
    </rPh>
    <rPh sb="20" eb="21">
      <t>ハジ</t>
    </rPh>
    <rPh sb="28" eb="29">
      <t>ネン</t>
    </rPh>
    <rPh sb="31" eb="32">
      <t>ガツ</t>
    </rPh>
    <rPh sb="39" eb="40">
      <t>カイ</t>
    </rPh>
    <phoneticPr fontId="1"/>
  </si>
  <si>
    <t>Mori and McKee (1987); Patia et al. (2017)</t>
    <phoneticPr fontId="1"/>
  </si>
  <si>
    <t>地殻変動</t>
    <rPh sb="0" eb="2">
      <t>チカク</t>
    </rPh>
    <rPh sb="2" eb="4">
      <t>ヘンドウ</t>
    </rPh>
    <phoneticPr fontId="1"/>
  </si>
  <si>
    <t>10年間で1 mの隆起が観測される．浅部の地震活動多発，50~80 回/日．35 mm/月の隆起．</t>
    <rPh sb="2" eb="4">
      <t>ネンカン</t>
    </rPh>
    <rPh sb="9" eb="11">
      <t>リュウキ</t>
    </rPh>
    <rPh sb="12" eb="14">
      <t>カンソク</t>
    </rPh>
    <rPh sb="18" eb="20">
      <t>センブ</t>
    </rPh>
    <rPh sb="21" eb="23">
      <t>ジシン</t>
    </rPh>
    <rPh sb="23" eb="25">
      <t>カツドウ</t>
    </rPh>
    <rPh sb="25" eb="27">
      <t>タハツ</t>
    </rPh>
    <rPh sb="34" eb="35">
      <t>カイ</t>
    </rPh>
    <rPh sb="36" eb="37">
      <t>ニチ</t>
    </rPh>
    <rPh sb="44" eb="45">
      <t>ツキ</t>
    </rPh>
    <rPh sb="46" eb="48">
      <t>リュウキ</t>
    </rPh>
    <phoneticPr fontId="1"/>
  </si>
  <si>
    <t>McKee et al. (2018)</t>
    <phoneticPr fontId="1"/>
  </si>
  <si>
    <t>地震発生数 &gt; 8,000回/月．1984年4月は14,000回発生．</t>
    <rPh sb="0" eb="2">
      <t>ジシン</t>
    </rPh>
    <rPh sb="2" eb="4">
      <t>ハッセイ</t>
    </rPh>
    <rPh sb="4" eb="5">
      <t>スウ</t>
    </rPh>
    <rPh sb="13" eb="14">
      <t>カイ</t>
    </rPh>
    <rPh sb="15" eb="16">
      <t>ツキ</t>
    </rPh>
    <rPh sb="21" eb="22">
      <t>ネン</t>
    </rPh>
    <rPh sb="23" eb="24">
      <t>ガツ</t>
    </rPh>
    <rPh sb="31" eb="32">
      <t>カイ</t>
    </rPh>
    <rPh sb="32" eb="34">
      <t>ハッセイ</t>
    </rPh>
    <phoneticPr fontId="1"/>
  </si>
  <si>
    <t>40 mm/年の隆起率．時折群発地震．</t>
    <rPh sb="6" eb="7">
      <t>ネン</t>
    </rPh>
    <rPh sb="8" eb="10">
      <t>リュウキ</t>
    </rPh>
    <rPh sb="10" eb="11">
      <t>リツ</t>
    </rPh>
    <rPh sb="12" eb="14">
      <t>トキオリ</t>
    </rPh>
    <rPh sb="14" eb="16">
      <t>グンパツ</t>
    </rPh>
    <rPh sb="16" eb="18">
      <t>ジシン</t>
    </rPh>
    <phoneticPr fontId="1"/>
  </si>
  <si>
    <t>群発地震　&gt; 300回，最大M 4.2</t>
    <rPh sb="0" eb="2">
      <t>グンパツ</t>
    </rPh>
    <rPh sb="2" eb="4">
      <t>ジシン</t>
    </rPh>
    <rPh sb="10" eb="11">
      <t>カイ</t>
    </rPh>
    <rPh sb="12" eb="14">
      <t>サイダイ</t>
    </rPh>
    <phoneticPr fontId="1"/>
  </si>
  <si>
    <t>Tavurvur北西にあるMatupit島で100 mmの隆起．</t>
    <rPh sb="8" eb="10">
      <t>ホクセイ</t>
    </rPh>
    <rPh sb="20" eb="21">
      <t>シマ</t>
    </rPh>
    <rPh sb="29" eb="31">
      <t>リュウキ</t>
    </rPh>
    <phoneticPr fontId="1"/>
  </si>
  <si>
    <t>McKee et al. (2018); Sauders et al. (2023)</t>
    <phoneticPr fontId="1"/>
  </si>
  <si>
    <t>M5.1の地震が2回発生</t>
    <rPh sb="5" eb="7">
      <t>ジシン</t>
    </rPh>
    <rPh sb="9" eb="10">
      <t>カイ</t>
    </rPh>
    <rPh sb="10" eb="12">
      <t>ハッセイ</t>
    </rPh>
    <phoneticPr fontId="1"/>
  </si>
  <si>
    <r>
      <t xml:space="preserve">Patia </t>
    </r>
    <r>
      <rPr>
        <sz val="11"/>
        <color theme="1"/>
        <rFont val="游ゴシック"/>
        <family val="3"/>
        <charset val="128"/>
      </rPr>
      <t>et al</t>
    </r>
    <r>
      <rPr>
        <sz val="11"/>
        <color theme="1"/>
        <rFont val="游ゴシック"/>
        <family val="3"/>
        <charset val="128"/>
        <scheme val="minor"/>
      </rPr>
      <t>. (2017)</t>
    </r>
    <phoneticPr fontId="1"/>
  </si>
  <si>
    <t>群発地震</t>
    <rPh sb="0" eb="2">
      <t>グンパツ</t>
    </rPh>
    <rPh sb="2" eb="4">
      <t>ジシン</t>
    </rPh>
    <phoneticPr fontId="1"/>
  </si>
  <si>
    <t>沖合の海底面が出現．1971年以降Vulcan周辺では，約6 mの隆起．</t>
    <rPh sb="0" eb="2">
      <t>オキアイ</t>
    </rPh>
    <rPh sb="3" eb="5">
      <t>カイテイ</t>
    </rPh>
    <rPh sb="5" eb="6">
      <t>メン</t>
    </rPh>
    <rPh sb="7" eb="9">
      <t>シュツゲン</t>
    </rPh>
    <phoneticPr fontId="1"/>
  </si>
  <si>
    <r>
      <t xml:space="preserve">Saunders </t>
    </r>
    <r>
      <rPr>
        <sz val="11"/>
        <color theme="1"/>
        <rFont val="游ゴシック"/>
        <family val="3"/>
        <charset val="128"/>
      </rPr>
      <t>et al</t>
    </r>
    <r>
      <rPr>
        <sz val="11"/>
        <color theme="1"/>
        <rFont val="游ゴシック"/>
        <family val="3"/>
        <charset val="128"/>
        <scheme val="minor"/>
      </rPr>
      <t>. (2023)</t>
    </r>
    <phoneticPr fontId="1"/>
  </si>
  <si>
    <t>Tavurvurで噴火発生</t>
    <rPh sb="9" eb="11">
      <t>フンカ</t>
    </rPh>
    <rPh sb="11" eb="13">
      <t>ハッセイ</t>
    </rPh>
    <phoneticPr fontId="1"/>
  </si>
  <si>
    <t>Patia et al. (2017); Smithsonian GVP Report on Rabaul (Papua New Guinea) August 1994 (Wunderman, R., ed.).; Smithsonian GVP Report on Rabaul (Papua New Guinea) September 1994 (Venzke, E., ed.).</t>
    <phoneticPr fontId="1"/>
  </si>
  <si>
    <t>Vulcanで噴火発生</t>
    <rPh sb="7" eb="9">
      <t>フンカ</t>
    </rPh>
    <rPh sb="9" eb="11">
      <t>ハッセイ</t>
    </rPh>
    <phoneticPr fontId="1"/>
  </si>
  <si>
    <t>Smithsonian GVP Report on Rabaul (Papua New Guinea) August 1994 (Wunderman, R., ed.).; Smithsonian GVP Report on Rabaul (Papua New Guinea) September 1994 (Venzke, E., ed.).</t>
    <phoneticPr fontId="1"/>
  </si>
  <si>
    <t>(Vulcan) 活動がピークに達し，噴煙高度は &gt; 18 kmと推定された．湾は多量の火山灰と軽石で覆われた．</t>
    <rPh sb="9" eb="11">
      <t>カツドウ</t>
    </rPh>
    <rPh sb="16" eb="17">
      <t>タッ</t>
    </rPh>
    <rPh sb="19" eb="21">
      <t>フンエン</t>
    </rPh>
    <rPh sb="21" eb="23">
      <t>コウド</t>
    </rPh>
    <rPh sb="33" eb="35">
      <t>スイテイ</t>
    </rPh>
    <rPh sb="41" eb="43">
      <t>タリョウ</t>
    </rPh>
    <rPh sb="44" eb="47">
      <t>カザンバイ</t>
    </rPh>
    <rPh sb="48" eb="50">
      <t>カルイシ</t>
    </rPh>
    <rPh sb="51" eb="52">
      <t>オオ</t>
    </rPh>
    <phoneticPr fontId="1"/>
  </si>
  <si>
    <t>(Vulcan) プリニー式噴火は終了したが，降灰は続く．</t>
    <rPh sb="13" eb="14">
      <t>シキ</t>
    </rPh>
    <rPh sb="14" eb="16">
      <t>フンカ</t>
    </rPh>
    <rPh sb="17" eb="19">
      <t>シュウリョウ</t>
    </rPh>
    <rPh sb="23" eb="25">
      <t>コウハイ</t>
    </rPh>
    <rPh sb="26" eb="27">
      <t>ツヅ</t>
    </rPh>
    <phoneticPr fontId="1"/>
  </si>
  <si>
    <t>噴煙高度12 km程度．夜には火山灰は600 km離れたLaeとMilne湾付近に到達．</t>
    <rPh sb="0" eb="2">
      <t>フンエン</t>
    </rPh>
    <rPh sb="2" eb="4">
      <t>コウド</t>
    </rPh>
    <rPh sb="9" eb="11">
      <t>テイド</t>
    </rPh>
    <rPh sb="12" eb="13">
      <t>ヨル</t>
    </rPh>
    <rPh sb="15" eb="18">
      <t>カザンバイ</t>
    </rPh>
    <rPh sb="25" eb="26">
      <t>ハナ</t>
    </rPh>
    <rPh sb="37" eb="38">
      <t>ワン</t>
    </rPh>
    <rPh sb="38" eb="40">
      <t>フキン</t>
    </rPh>
    <rPh sb="41" eb="43">
      <t>トウタツ</t>
    </rPh>
    <phoneticPr fontId="1"/>
  </si>
  <si>
    <t>黒い噴煙と岩石からなる密なキノコ雲がTavurvurとVulcanから立ち上がるのが目撃された．</t>
    <rPh sb="0" eb="1">
      <t>クロ</t>
    </rPh>
    <rPh sb="2" eb="4">
      <t>フンエン</t>
    </rPh>
    <rPh sb="5" eb="7">
      <t>ガンセキ</t>
    </rPh>
    <rPh sb="11" eb="12">
      <t>ミツ</t>
    </rPh>
    <rPh sb="16" eb="17">
      <t>クモ</t>
    </rPh>
    <rPh sb="35" eb="36">
      <t>タ</t>
    </rPh>
    <rPh sb="37" eb="38">
      <t>ア</t>
    </rPh>
    <rPh sb="42" eb="44">
      <t>モクゲキ</t>
    </rPh>
    <phoneticPr fontId="1"/>
  </si>
  <si>
    <t>噴煙高度は7.5 km程度になり，噴火発生当初に比べると弱まった．地震活動・地殻変動は減少していった．</t>
    <rPh sb="0" eb="2">
      <t>フンエン</t>
    </rPh>
    <rPh sb="2" eb="4">
      <t>コウド</t>
    </rPh>
    <rPh sb="11" eb="13">
      <t>テイド</t>
    </rPh>
    <rPh sb="17" eb="19">
      <t>フンカ</t>
    </rPh>
    <rPh sb="19" eb="21">
      <t>ハッセイ</t>
    </rPh>
    <rPh sb="21" eb="23">
      <t>トウショ</t>
    </rPh>
    <rPh sb="24" eb="25">
      <t>クラ</t>
    </rPh>
    <rPh sb="28" eb="29">
      <t>ヨワ</t>
    </rPh>
    <rPh sb="33" eb="35">
      <t>ジシン</t>
    </rPh>
    <rPh sb="35" eb="37">
      <t>カツドウ</t>
    </rPh>
    <rPh sb="38" eb="40">
      <t>チカク</t>
    </rPh>
    <rPh sb="40" eb="42">
      <t>ヘンドウ</t>
    </rPh>
    <rPh sb="43" eb="45">
      <t>ゲンショウ</t>
    </rPh>
    <phoneticPr fontId="1"/>
  </si>
  <si>
    <t>Vulcanから多量の白い灰が噴出された．Tavurvurからは黒い灰が噴出された．噴煙高度は &lt; 7.5 km．</t>
    <rPh sb="8" eb="10">
      <t>タリョウ</t>
    </rPh>
    <rPh sb="11" eb="12">
      <t>シロ</t>
    </rPh>
    <rPh sb="13" eb="14">
      <t>ハイ</t>
    </rPh>
    <rPh sb="15" eb="17">
      <t>フンシュツ</t>
    </rPh>
    <rPh sb="32" eb="33">
      <t>クロ</t>
    </rPh>
    <rPh sb="34" eb="35">
      <t>ハイ</t>
    </rPh>
    <rPh sb="36" eb="38">
      <t>フンシュツ</t>
    </rPh>
    <rPh sb="42" eb="44">
      <t>フンエン</t>
    </rPh>
    <rPh sb="44" eb="46">
      <t>コウド</t>
    </rPh>
    <phoneticPr fontId="1"/>
  </si>
  <si>
    <t>噴火活動や地震活動は比較的安定．噴煙高度1.5 km．(Tavurvur) これまでの活動による地形変化は特に見当たらなかった． (Vulcan) 海面近くの火口が活発であり，スルツェイ式噴火が頻発していた．</t>
    <rPh sb="0" eb="2">
      <t>フンカ</t>
    </rPh>
    <rPh sb="2" eb="4">
      <t>カツドウ</t>
    </rPh>
    <rPh sb="5" eb="7">
      <t>ジシン</t>
    </rPh>
    <rPh sb="7" eb="9">
      <t>カツドウ</t>
    </rPh>
    <rPh sb="10" eb="13">
      <t>ヒカクテキ</t>
    </rPh>
    <rPh sb="13" eb="15">
      <t>アンテイ</t>
    </rPh>
    <rPh sb="16" eb="18">
      <t>フンエン</t>
    </rPh>
    <rPh sb="18" eb="20">
      <t>コウド</t>
    </rPh>
    <rPh sb="43" eb="45">
      <t>カツドウ</t>
    </rPh>
    <rPh sb="48" eb="50">
      <t>チケイ</t>
    </rPh>
    <rPh sb="50" eb="52">
      <t>ヘンカ</t>
    </rPh>
    <rPh sb="53" eb="54">
      <t>トク</t>
    </rPh>
    <rPh sb="55" eb="57">
      <t>ミア</t>
    </rPh>
    <rPh sb="74" eb="76">
      <t>カイメン</t>
    </rPh>
    <rPh sb="76" eb="77">
      <t>チカ</t>
    </rPh>
    <rPh sb="79" eb="81">
      <t>カコウ</t>
    </rPh>
    <rPh sb="82" eb="84">
      <t>カッパツ</t>
    </rPh>
    <rPh sb="93" eb="94">
      <t>シキ</t>
    </rPh>
    <rPh sb="94" eb="96">
      <t>フンカ</t>
    </rPh>
    <rPh sb="97" eb="99">
      <t>ヒンパツ</t>
    </rPh>
    <phoneticPr fontId="1"/>
  </si>
  <si>
    <t>カルデラ収縮による地震が連続的に発生．</t>
    <rPh sb="9" eb="11">
      <t>ジシン</t>
    </rPh>
    <rPh sb="12" eb="15">
      <t>レンゾクテキ</t>
    </rPh>
    <rPh sb="16" eb="18">
      <t>ハッセイ</t>
    </rPh>
    <phoneticPr fontId="1"/>
  </si>
  <si>
    <t>(Vulcan) 活動の著しい低下が確認される． (Tavurvur) これまでと同程度の活動継続．</t>
    <rPh sb="9" eb="11">
      <t>カツドウ</t>
    </rPh>
    <rPh sb="12" eb="13">
      <t>イチジル</t>
    </rPh>
    <rPh sb="15" eb="17">
      <t>テイカ</t>
    </rPh>
    <rPh sb="18" eb="20">
      <t>カクニン</t>
    </rPh>
    <rPh sb="41" eb="42">
      <t>ドウ</t>
    </rPh>
    <rPh sb="42" eb="44">
      <t>テイド</t>
    </rPh>
    <rPh sb="45" eb="47">
      <t>カツドウ</t>
    </rPh>
    <rPh sb="47" eb="49">
      <t>ケイゾク</t>
    </rPh>
    <phoneticPr fontId="1"/>
  </si>
  <si>
    <t>（Tavurvur） 灰噴火継続．地震活動減少．徐々に衰退．</t>
    <rPh sb="11" eb="12">
      <t>ハイ</t>
    </rPh>
    <rPh sb="12" eb="14">
      <t>フンカ</t>
    </rPh>
    <rPh sb="14" eb="16">
      <t>ケイゾク</t>
    </rPh>
    <rPh sb="17" eb="19">
      <t>ジシン</t>
    </rPh>
    <rPh sb="19" eb="21">
      <t>カツドウ</t>
    </rPh>
    <rPh sb="21" eb="23">
      <t>ゲンショウ</t>
    </rPh>
    <rPh sb="24" eb="26">
      <t>ジョジョ</t>
    </rPh>
    <rPh sb="27" eb="29">
      <t>スイタイ</t>
    </rPh>
    <phoneticPr fontId="1"/>
  </si>
  <si>
    <t>(Tavurvur) 山頂火口で小規模溶岩流．</t>
    <rPh sb="11" eb="13">
      <t>サンチョウ</t>
    </rPh>
    <rPh sb="13" eb="15">
      <t>カコウ</t>
    </rPh>
    <rPh sb="16" eb="19">
      <t>ショウキボ</t>
    </rPh>
    <rPh sb="19" eb="22">
      <t>ヨウガンリュウ</t>
    </rPh>
    <phoneticPr fontId="1"/>
  </si>
  <si>
    <t>Tavurvur沖合のパイロンが45 cm沈下した．</t>
    <rPh sb="8" eb="10">
      <t>オキアイ</t>
    </rPh>
    <rPh sb="21" eb="23">
      <t>チンカ</t>
    </rPh>
    <phoneticPr fontId="1"/>
  </si>
  <si>
    <t>静穏</t>
    <rPh sb="0" eb="2">
      <t>セイオン</t>
    </rPh>
    <phoneticPr fontId="1"/>
  </si>
  <si>
    <t>(Vulcan) 活動が停止したことが確認される．以降はTavurvurでの活動になる．</t>
    <rPh sb="9" eb="11">
      <t>カツドウ</t>
    </rPh>
    <rPh sb="12" eb="14">
      <t>テイシ</t>
    </rPh>
    <rPh sb="19" eb="21">
      <t>カクニン</t>
    </rPh>
    <rPh sb="25" eb="27">
      <t>イコウ</t>
    </rPh>
    <rPh sb="38" eb="40">
      <t>カツドウ</t>
    </rPh>
    <phoneticPr fontId="1"/>
  </si>
  <si>
    <t>Patia et al. (2017)</t>
  </si>
  <si>
    <t>Tavurvurでブルカノ式噴火が頻発し，溶岩流も発生．沖合のパイロンは18 cm沈下した．</t>
    <rPh sb="13" eb="14">
      <t>シキ</t>
    </rPh>
    <rPh sb="14" eb="16">
      <t>フンカ</t>
    </rPh>
    <rPh sb="17" eb="19">
      <t>ヒンパツ</t>
    </rPh>
    <rPh sb="21" eb="24">
      <t>ヨウガンリュウ</t>
    </rPh>
    <rPh sb="25" eb="27">
      <t>ハッセイ</t>
    </rPh>
    <rPh sb="28" eb="30">
      <t>オキアイ</t>
    </rPh>
    <rPh sb="41" eb="43">
      <t>チンカ</t>
    </rPh>
    <phoneticPr fontId="1"/>
  </si>
  <si>
    <t>大きな爆発．空振は10 km離れた場所でも感じられた．</t>
    <rPh sb="0" eb="1">
      <t>オオ</t>
    </rPh>
    <rPh sb="3" eb="5">
      <t>バクハツ</t>
    </rPh>
    <rPh sb="6" eb="8">
      <t>クウシン</t>
    </rPh>
    <rPh sb="14" eb="15">
      <t>ハナ</t>
    </rPh>
    <rPh sb="17" eb="19">
      <t>バショ</t>
    </rPh>
    <rPh sb="21" eb="22">
      <t>カン</t>
    </rPh>
    <phoneticPr fontId="1"/>
  </si>
  <si>
    <t>Smithsonian GVP Report on Rabaul (Papua New Guinea) October 1994 (Wunderman, R., ed.).</t>
    <phoneticPr fontId="1"/>
  </si>
  <si>
    <t>爆発が1~4分間隔で発生．噴煙柱は1.5 kmまで上昇．</t>
    <rPh sb="0" eb="2">
      <t>バクハツ</t>
    </rPh>
    <rPh sb="6" eb="7">
      <t>ブ</t>
    </rPh>
    <rPh sb="7" eb="9">
      <t>カンカク</t>
    </rPh>
    <rPh sb="10" eb="12">
      <t>ハッセイ</t>
    </rPh>
    <rPh sb="13" eb="15">
      <t>フンエン</t>
    </rPh>
    <rPh sb="15" eb="16">
      <t>チュウ</t>
    </rPh>
    <rPh sb="25" eb="27">
      <t>ジョウショウ</t>
    </rPh>
    <phoneticPr fontId="1"/>
  </si>
  <si>
    <t>Smithsonian GVP Report on Rabaul (Papua New Guinea) November 1994 (Wunderman, R., ed.).</t>
    <phoneticPr fontId="1"/>
  </si>
  <si>
    <t>大爆発発生．火山弾が多数降下．</t>
    <rPh sb="0" eb="3">
      <t>ダイバクハツ</t>
    </rPh>
    <rPh sb="3" eb="5">
      <t>ハッセイ</t>
    </rPh>
    <rPh sb="6" eb="9">
      <t>カザンダン</t>
    </rPh>
    <rPh sb="10" eb="12">
      <t>タスウ</t>
    </rPh>
    <rPh sb="12" eb="14">
      <t>コウカ</t>
    </rPh>
    <phoneticPr fontId="1"/>
  </si>
  <si>
    <t>爆発が1~10分間隔になる．大爆発発生．火山弾が多数降下．</t>
    <rPh sb="0" eb="2">
      <t>バクハツ</t>
    </rPh>
    <rPh sb="7" eb="8">
      <t>フン</t>
    </rPh>
    <rPh sb="8" eb="10">
      <t>カンカク</t>
    </rPh>
    <rPh sb="14" eb="17">
      <t>ダイバクハツ</t>
    </rPh>
    <rPh sb="17" eb="19">
      <t>ハッセイ</t>
    </rPh>
    <rPh sb="20" eb="23">
      <t>カザンダン</t>
    </rPh>
    <rPh sb="24" eb="26">
      <t>タスウ</t>
    </rPh>
    <rPh sb="26" eb="28">
      <t>コウカ</t>
    </rPh>
    <phoneticPr fontId="1"/>
  </si>
  <si>
    <t>噴気</t>
    <rPh sb="0" eb="2">
      <t>フンキ</t>
    </rPh>
    <phoneticPr fontId="1"/>
  </si>
  <si>
    <t>白い噴気が出る</t>
    <rPh sb="0" eb="1">
      <t>シロ</t>
    </rPh>
    <rPh sb="2" eb="4">
      <t>フンキ</t>
    </rPh>
    <rPh sb="5" eb="6">
      <t>デ</t>
    </rPh>
    <phoneticPr fontId="1"/>
  </si>
  <si>
    <t>数時間おきに大きな爆発音</t>
    <rPh sb="0" eb="3">
      <t>スウジカン</t>
    </rPh>
    <rPh sb="6" eb="7">
      <t>オオ</t>
    </rPh>
    <rPh sb="9" eb="12">
      <t>バクハツオン</t>
    </rPh>
    <phoneticPr fontId="1"/>
  </si>
  <si>
    <t>比較的静穏であったが時折大きな爆発発生．</t>
    <rPh sb="0" eb="3">
      <t>ヒカクテキ</t>
    </rPh>
    <rPh sb="3" eb="5">
      <t>セイオン</t>
    </rPh>
    <rPh sb="10" eb="12">
      <t>トキオリ</t>
    </rPh>
    <rPh sb="12" eb="13">
      <t>オオ</t>
    </rPh>
    <rPh sb="15" eb="17">
      <t>バクハツ</t>
    </rPh>
    <rPh sb="17" eb="19">
      <t>ハッセイ</t>
    </rPh>
    <phoneticPr fontId="1"/>
  </si>
  <si>
    <t>沖合のパイロンが8 cm沈下．</t>
    <rPh sb="0" eb="2">
      <t>オキアイ</t>
    </rPh>
    <rPh sb="12" eb="14">
      <t>チンカ</t>
    </rPh>
    <phoneticPr fontId="1"/>
  </si>
  <si>
    <t>Tavurvurでの活動はほとんどない</t>
    <rPh sb="10" eb="12">
      <t>カツドウ</t>
    </rPh>
    <phoneticPr fontId="1"/>
  </si>
  <si>
    <t>Smithsonian GVP Report on Rabaul (Papua New Guinea) December 1994 (Wunderman, R., ed.).</t>
    <phoneticPr fontId="1"/>
  </si>
  <si>
    <t>Tavurvurで爆発</t>
    <rPh sb="9" eb="11">
      <t>バクハツ</t>
    </rPh>
    <phoneticPr fontId="1"/>
  </si>
  <si>
    <t>爆発的噴火のピーク</t>
    <rPh sb="0" eb="3">
      <t>バクハツテキ</t>
    </rPh>
    <rPh sb="3" eb="5">
      <t>フンカ</t>
    </rPh>
    <phoneticPr fontId="1"/>
  </si>
  <si>
    <t>爆発的噴火が徐々に衰退</t>
    <rPh sb="0" eb="3">
      <t>バクハツテキ</t>
    </rPh>
    <rPh sb="3" eb="5">
      <t>フンカ</t>
    </rPh>
    <rPh sb="6" eb="8">
      <t>ジョジョ</t>
    </rPh>
    <rPh sb="9" eb="11">
      <t>スイタイ</t>
    </rPh>
    <phoneticPr fontId="1"/>
  </si>
  <si>
    <t>火口底に溶岩の塊を確認．</t>
    <rPh sb="0" eb="3">
      <t>カコウテイ</t>
    </rPh>
    <rPh sb="4" eb="6">
      <t>ヨウガン</t>
    </rPh>
    <rPh sb="7" eb="8">
      <t>カタマリ</t>
    </rPh>
    <rPh sb="9" eb="11">
      <t>カクニン</t>
    </rPh>
    <phoneticPr fontId="1"/>
  </si>
  <si>
    <t>かすかな轟音と鳴動</t>
    <rPh sb="4" eb="6">
      <t>ゴウオン</t>
    </rPh>
    <rPh sb="7" eb="9">
      <t>メイドウ</t>
    </rPh>
    <phoneticPr fontId="1"/>
  </si>
  <si>
    <t>Tavurvurの噴火が停止</t>
    <rPh sb="9" eb="11">
      <t>フンカ</t>
    </rPh>
    <rPh sb="12" eb="14">
      <t>テイシ</t>
    </rPh>
    <phoneticPr fontId="1"/>
  </si>
  <si>
    <t>Tavurvur噴火再開</t>
    <rPh sb="8" eb="10">
      <t>フンカ</t>
    </rPh>
    <rPh sb="10" eb="12">
      <t>サイカイ</t>
    </rPh>
    <phoneticPr fontId="1"/>
  </si>
  <si>
    <t>Smithsonian GVP Report on Rabaul (Papua New Guinea) February 1995 (Wunderman, R., ed.).</t>
    <phoneticPr fontId="1"/>
  </si>
  <si>
    <t>爆発的噴火．噴煙高度1.5~3.0 km．</t>
    <rPh sb="0" eb="3">
      <t>バクハツテキ</t>
    </rPh>
    <rPh sb="3" eb="5">
      <t>フンカ</t>
    </rPh>
    <rPh sb="6" eb="8">
      <t>フンエン</t>
    </rPh>
    <rPh sb="8" eb="10">
      <t>コウド</t>
    </rPh>
    <phoneticPr fontId="1"/>
  </si>
  <si>
    <t>軽度な爆発</t>
    <rPh sb="0" eb="2">
      <t>ケイド</t>
    </rPh>
    <rPh sb="3" eb="5">
      <t>バクハツ</t>
    </rPh>
    <phoneticPr fontId="1"/>
  </si>
  <si>
    <t>Smithsonian GVP Report on Rabaul (Papua New Guinea) March 1995 (Wunderman, R., ed.).</t>
    <phoneticPr fontId="1"/>
  </si>
  <si>
    <t>強い爆発．爆発発生間隔は数時間から24時間以上．</t>
    <rPh sb="0" eb="1">
      <t>ツヨ</t>
    </rPh>
    <rPh sb="2" eb="4">
      <t>バクハツ</t>
    </rPh>
    <rPh sb="5" eb="7">
      <t>バクハツ</t>
    </rPh>
    <rPh sb="7" eb="9">
      <t>ハッセイ</t>
    </rPh>
    <rPh sb="9" eb="11">
      <t>カンカク</t>
    </rPh>
    <rPh sb="12" eb="15">
      <t>スウジカン</t>
    </rPh>
    <rPh sb="19" eb="21">
      <t>ジカン</t>
    </rPh>
    <rPh sb="21" eb="23">
      <t>イジョウ</t>
    </rPh>
    <phoneticPr fontId="1"/>
  </si>
  <si>
    <t>Smithsonian GVP Report on Rabaul (Papua New Guinea) April 1995 (Wunderman, R., ed.).</t>
    <phoneticPr fontId="1"/>
  </si>
  <si>
    <t>Tavurvurでの爆発停止．この間穏やかな噴気活動のみであった．</t>
    <rPh sb="10" eb="12">
      <t>バクハツ</t>
    </rPh>
    <rPh sb="12" eb="14">
      <t>テイシ</t>
    </rPh>
    <rPh sb="17" eb="18">
      <t>カン</t>
    </rPh>
    <rPh sb="18" eb="19">
      <t>オダ</t>
    </rPh>
    <rPh sb="22" eb="24">
      <t>フンキ</t>
    </rPh>
    <rPh sb="24" eb="26">
      <t>カツドウ</t>
    </rPh>
    <phoneticPr fontId="1"/>
  </si>
  <si>
    <t>Patia et al. (2017); Smithsonian GVP Report on Rabaul (Papua New Guinea) April 1995 (Wunderman, R., ed.).; Smithsonian GVP Report on Rabaul (Papua New Guinea) May 1995 (Venzke, E., ed.).; Smithsonian GVP Report on Rabaul (Papua New Guinea) June 1995 (Wunderman, R., ed.).; Smithsonian GVP Report on Rabaul (Papua New Guinea) August 1995 (Wunderman, R., ed.).; Smithsonian GVP Report on Rabaul (Papua New Guinea) October 1995 (Wunderman, R., ed.).; Smithsonian GVP Report on Rabaul (Papua New Guinea) December 1995 (Wunderman, R., ed.).</t>
    <phoneticPr fontId="1"/>
  </si>
  <si>
    <t>Tavurvurで轟音に続いて噴火再開．新しい火口が形成される．</t>
    <rPh sb="9" eb="11">
      <t>ゴウオン</t>
    </rPh>
    <rPh sb="12" eb="13">
      <t>ツヅ</t>
    </rPh>
    <rPh sb="15" eb="17">
      <t>フンカ</t>
    </rPh>
    <rPh sb="17" eb="19">
      <t>サイカイ</t>
    </rPh>
    <rPh sb="20" eb="21">
      <t>アタラ</t>
    </rPh>
    <rPh sb="23" eb="25">
      <t>カコウ</t>
    </rPh>
    <rPh sb="26" eb="28">
      <t>ケイセイ</t>
    </rPh>
    <phoneticPr fontId="1"/>
  </si>
  <si>
    <t>Smithsonian GVP Report on Rabaul (Papua New Guinea) December 1995 (Wunderman, R., ed.).</t>
    <phoneticPr fontId="1"/>
  </si>
  <si>
    <t>爆発音はなく，噴煙高度は400~800 m．</t>
    <rPh sb="0" eb="3">
      <t>バクハツオン</t>
    </rPh>
    <rPh sb="7" eb="9">
      <t>フンエン</t>
    </rPh>
    <rPh sb="9" eb="11">
      <t>コウド</t>
    </rPh>
    <phoneticPr fontId="1"/>
  </si>
  <si>
    <t>小規模な灰噴火．噴煙高度400~1000 m．</t>
    <rPh sb="0" eb="3">
      <t>ショウキボ</t>
    </rPh>
    <rPh sb="4" eb="5">
      <t>ハイ</t>
    </rPh>
    <rPh sb="5" eb="7">
      <t>フンカ</t>
    </rPh>
    <rPh sb="8" eb="10">
      <t>フンエン</t>
    </rPh>
    <rPh sb="10" eb="12">
      <t>コウド</t>
    </rPh>
    <phoneticPr fontId="1"/>
  </si>
  <si>
    <t>大きい爆発．直径60~80 cm程度の溶岩塊が火口から1~1.5 kmの場所に堆積．噴煙は400~1000 mまで上昇．</t>
    <rPh sb="0" eb="1">
      <t>オオ</t>
    </rPh>
    <rPh sb="3" eb="5">
      <t>バクハツ</t>
    </rPh>
    <rPh sb="6" eb="8">
      <t>チョッケイ</t>
    </rPh>
    <rPh sb="16" eb="18">
      <t>テイド</t>
    </rPh>
    <rPh sb="19" eb="21">
      <t>ヨウガン</t>
    </rPh>
    <rPh sb="21" eb="22">
      <t>カイ</t>
    </rPh>
    <rPh sb="23" eb="25">
      <t>カコウ</t>
    </rPh>
    <rPh sb="36" eb="38">
      <t>バショ</t>
    </rPh>
    <rPh sb="39" eb="41">
      <t>タイセキ</t>
    </rPh>
    <rPh sb="42" eb="44">
      <t>フンエン</t>
    </rPh>
    <rPh sb="57" eb="59">
      <t>ジョウショウ</t>
    </rPh>
    <phoneticPr fontId="1"/>
  </si>
  <si>
    <t>Smithsonian GVP Report on Rabaul (Papua New Guinea) January 1996 (Wunderman, R., ed.).</t>
    <phoneticPr fontId="1"/>
  </si>
  <si>
    <t>地震活動の増大、ピーク</t>
    <rPh sb="0" eb="2">
      <t>ジシン</t>
    </rPh>
    <rPh sb="2" eb="4">
      <t>カツドウ</t>
    </rPh>
    <rPh sb="5" eb="7">
      <t>ゾウダイ</t>
    </rPh>
    <phoneticPr fontId="1"/>
  </si>
  <si>
    <t>Smithsonian GVP Report on Rabaul (Papua New Guinea) February 1996 (Wunderman, R., ed.).</t>
    <phoneticPr fontId="1"/>
  </si>
  <si>
    <t>灰噴火の継続．地震活動．</t>
    <rPh sb="0" eb="1">
      <t>ハイ</t>
    </rPh>
    <rPh sb="1" eb="3">
      <t>フンカ</t>
    </rPh>
    <rPh sb="4" eb="6">
      <t>ケイゾク</t>
    </rPh>
    <rPh sb="7" eb="9">
      <t>ジシン</t>
    </rPh>
    <rPh sb="9" eb="11">
      <t>カツドウ</t>
    </rPh>
    <phoneticPr fontId="1"/>
  </si>
  <si>
    <t>Smithsonian GVP Report on Rabaul (Papua New Guinea) March 1996 (Wunderman, R., ed.).</t>
    <phoneticPr fontId="1"/>
  </si>
  <si>
    <t>低調な噴火活動</t>
    <rPh sb="0" eb="2">
      <t>テイチョウ</t>
    </rPh>
    <rPh sb="3" eb="5">
      <t>フンカ</t>
    </rPh>
    <rPh sb="5" eb="7">
      <t>カツドウ</t>
    </rPh>
    <phoneticPr fontId="1"/>
  </si>
  <si>
    <t>Smithsonian GVP Report on Rabaul (Papua New Guinea) April 1996 (Wunderman, R., ed.).</t>
    <phoneticPr fontId="1"/>
  </si>
  <si>
    <t>Smithsonian GVP Report on Rabaul (Papua New Guinea) May 1996 (Wunderman, R., ed.).</t>
    <phoneticPr fontId="1"/>
  </si>
  <si>
    <t>噴煙高度が1500 mに達し，地震活動が増大する</t>
    <rPh sb="0" eb="2">
      <t>フンエン</t>
    </rPh>
    <rPh sb="2" eb="4">
      <t>コウド</t>
    </rPh>
    <rPh sb="12" eb="13">
      <t>タッ</t>
    </rPh>
    <rPh sb="15" eb="17">
      <t>ジシン</t>
    </rPh>
    <rPh sb="17" eb="19">
      <t>カツドウ</t>
    </rPh>
    <rPh sb="20" eb="22">
      <t>ゾウダイ</t>
    </rPh>
    <phoneticPr fontId="1"/>
  </si>
  <si>
    <t>噴火が半連続的に発生し，火山灰雲が2~2.5 km上空に吹き上げられる．</t>
    <rPh sb="0" eb="2">
      <t>フンカ</t>
    </rPh>
    <rPh sb="3" eb="4">
      <t>ハン</t>
    </rPh>
    <rPh sb="4" eb="7">
      <t>レンゾクテキ</t>
    </rPh>
    <rPh sb="8" eb="10">
      <t>ハッセイ</t>
    </rPh>
    <rPh sb="12" eb="15">
      <t>カザンバイ</t>
    </rPh>
    <rPh sb="15" eb="16">
      <t>ウン</t>
    </rPh>
    <rPh sb="25" eb="27">
      <t>ジョウクウ</t>
    </rPh>
    <rPh sb="28" eb="29">
      <t>フ</t>
    </rPh>
    <rPh sb="30" eb="31">
      <t>ア</t>
    </rPh>
    <phoneticPr fontId="1"/>
  </si>
  <si>
    <t>ストロンボリ式噴火モードに変わる．溶岩噴泉は少なくとも400 m吹き上げられていた．</t>
    <rPh sb="6" eb="7">
      <t>シキ</t>
    </rPh>
    <rPh sb="7" eb="9">
      <t>フンカ</t>
    </rPh>
    <rPh sb="13" eb="14">
      <t>カ</t>
    </rPh>
    <rPh sb="17" eb="19">
      <t>ヨウガン</t>
    </rPh>
    <rPh sb="19" eb="21">
      <t>フンセン</t>
    </rPh>
    <rPh sb="22" eb="23">
      <t>スク</t>
    </rPh>
    <rPh sb="32" eb="33">
      <t>フ</t>
    </rPh>
    <rPh sb="34" eb="35">
      <t>ア</t>
    </rPh>
    <phoneticPr fontId="1"/>
  </si>
  <si>
    <t>地震活動はピークに達するも，この後減退．溶岩の流出は停止した．</t>
    <rPh sb="0" eb="2">
      <t>ジシン</t>
    </rPh>
    <rPh sb="2" eb="4">
      <t>カツドウ</t>
    </rPh>
    <rPh sb="9" eb="10">
      <t>タッ</t>
    </rPh>
    <rPh sb="16" eb="17">
      <t>アト</t>
    </rPh>
    <rPh sb="17" eb="19">
      <t>ゲンタイ</t>
    </rPh>
    <rPh sb="20" eb="22">
      <t>ヨウガン</t>
    </rPh>
    <rPh sb="23" eb="25">
      <t>リュウシュツ</t>
    </rPh>
    <rPh sb="26" eb="28">
      <t>テイシ</t>
    </rPh>
    <phoneticPr fontId="1"/>
  </si>
  <si>
    <t>断続的に大きな爆発．</t>
    <rPh sb="0" eb="3">
      <t>ダンゾクテキ</t>
    </rPh>
    <rPh sb="4" eb="5">
      <t>オオ</t>
    </rPh>
    <rPh sb="7" eb="9">
      <t>バクハツ</t>
    </rPh>
    <phoneticPr fontId="1"/>
  </si>
  <si>
    <t>爆発停止．</t>
    <rPh sb="0" eb="2">
      <t>バクハツ</t>
    </rPh>
    <rPh sb="2" eb="4">
      <t>テイシ</t>
    </rPh>
    <phoneticPr fontId="1"/>
  </si>
  <si>
    <t>噴火再開．</t>
    <rPh sb="0" eb="2">
      <t>フンカ</t>
    </rPh>
    <rPh sb="2" eb="4">
      <t>サイカイ</t>
    </rPh>
    <phoneticPr fontId="1"/>
  </si>
  <si>
    <t>弱い噴火活動．</t>
    <rPh sb="0" eb="1">
      <t>ヨワ</t>
    </rPh>
    <rPh sb="2" eb="4">
      <t>フンカ</t>
    </rPh>
    <rPh sb="4" eb="6">
      <t>カツドウ</t>
    </rPh>
    <phoneticPr fontId="1"/>
  </si>
  <si>
    <t>山頂からの噴出が弱まり，時折軽度な爆発が発生</t>
    <rPh sb="0" eb="2">
      <t>サンチョウ</t>
    </rPh>
    <rPh sb="5" eb="7">
      <t>フンシュツ</t>
    </rPh>
    <rPh sb="8" eb="9">
      <t>ヨワ</t>
    </rPh>
    <rPh sb="12" eb="14">
      <t>トキオリ</t>
    </rPh>
    <rPh sb="14" eb="16">
      <t>ケイド</t>
    </rPh>
    <rPh sb="17" eb="19">
      <t>バクハツ</t>
    </rPh>
    <rPh sb="20" eb="22">
      <t>ハッセイ</t>
    </rPh>
    <phoneticPr fontId="1"/>
  </si>
  <si>
    <t>Smithsonian GVP Report on Rabaul (Papua New Guinea) June 1996 (Wunderman, R., ed.).</t>
    <phoneticPr fontId="1"/>
  </si>
  <si>
    <t>噴火は継続し，地震活動も増大</t>
    <rPh sb="0" eb="2">
      <t>フンカ</t>
    </rPh>
    <rPh sb="3" eb="5">
      <t>ケイゾク</t>
    </rPh>
    <rPh sb="7" eb="9">
      <t>ジシン</t>
    </rPh>
    <rPh sb="9" eb="11">
      <t>カツドウ</t>
    </rPh>
    <rPh sb="12" eb="14">
      <t>ゾウダイ</t>
    </rPh>
    <phoneticPr fontId="1"/>
  </si>
  <si>
    <t>Smithsonian GVP Report on Rabaul (Papua New Guinea) July 1996 (Wunderman, R., ed.).</t>
    <phoneticPr fontId="1"/>
  </si>
  <si>
    <t>時折軽度な爆発発生</t>
    <rPh sb="0" eb="2">
      <t>トキオリ</t>
    </rPh>
    <rPh sb="2" eb="4">
      <t>ケイド</t>
    </rPh>
    <rPh sb="5" eb="7">
      <t>バクハツ</t>
    </rPh>
    <rPh sb="7" eb="9">
      <t>ハッセイ</t>
    </rPh>
    <phoneticPr fontId="1"/>
  </si>
  <si>
    <t>Smithsonian GVP Report on Rabaul (Papua New Guinea) August 1996 (Wunderman, R., ed.).</t>
    <phoneticPr fontId="1"/>
  </si>
  <si>
    <t>時折爆発が発生するも，穏やかな噴火が継続</t>
    <rPh sb="0" eb="2">
      <t>トキオリ</t>
    </rPh>
    <rPh sb="2" eb="4">
      <t>バクハツ</t>
    </rPh>
    <rPh sb="5" eb="7">
      <t>ハッセイ</t>
    </rPh>
    <rPh sb="11" eb="12">
      <t>オダ</t>
    </rPh>
    <rPh sb="15" eb="17">
      <t>フンカ</t>
    </rPh>
    <rPh sb="18" eb="20">
      <t>ケイゾク</t>
    </rPh>
    <phoneticPr fontId="1"/>
  </si>
  <si>
    <t>Smithsonian GVP Report on Rabaul (Papua New Guinea) September 1996 (Wunderman, R., ed.).</t>
    <phoneticPr fontId="1"/>
  </si>
  <si>
    <t>地震・ガス・地殻変動</t>
    <rPh sb="0" eb="2">
      <t>ジシン</t>
    </rPh>
    <rPh sb="6" eb="8">
      <t>チカク</t>
    </rPh>
    <rPh sb="8" eb="10">
      <t>ヘンドウ</t>
    </rPh>
    <phoneticPr fontId="1"/>
  </si>
  <si>
    <t>地震活動の増大 30~40 回/h，SO2放出の増大 200~400 t/day -&gt; 1,000~1,500 t/day，カルデラ収縮 1 μrad/day</t>
    <rPh sb="0" eb="2">
      <t>ジシン</t>
    </rPh>
    <rPh sb="2" eb="4">
      <t>カツドウ</t>
    </rPh>
    <rPh sb="5" eb="7">
      <t>ゾウダイ</t>
    </rPh>
    <rPh sb="14" eb="15">
      <t>カイ</t>
    </rPh>
    <rPh sb="21" eb="23">
      <t>ホウシュツ</t>
    </rPh>
    <rPh sb="24" eb="26">
      <t>ゾウダイ</t>
    </rPh>
    <rPh sb="66" eb="68">
      <t>シュウシュク</t>
    </rPh>
    <phoneticPr fontId="1"/>
  </si>
  <si>
    <t>ストロンボリ式噴火発生.  過去200年以上で最大の4~5×106 m3の溶岩流出．</t>
    <rPh sb="6" eb="7">
      <t>シキ</t>
    </rPh>
    <rPh sb="7" eb="9">
      <t>フンカ</t>
    </rPh>
    <rPh sb="9" eb="11">
      <t>ハッセイ</t>
    </rPh>
    <rPh sb="14" eb="16">
      <t>カコ</t>
    </rPh>
    <rPh sb="19" eb="20">
      <t>ネン</t>
    </rPh>
    <rPh sb="20" eb="22">
      <t>イジョウ</t>
    </rPh>
    <rPh sb="23" eb="25">
      <t>サイダイ</t>
    </rPh>
    <rPh sb="37" eb="39">
      <t>ヨウガン</t>
    </rPh>
    <rPh sb="39" eb="41">
      <t>リュウシュツ</t>
    </rPh>
    <phoneticPr fontId="1"/>
  </si>
  <si>
    <t>Smithsonian GVP Report on Rabaul (Papua New Guinea) December 1996 (Wunderman, R., ed.).</t>
    <phoneticPr fontId="1"/>
  </si>
  <si>
    <t>爆発頻発</t>
    <rPh sb="0" eb="2">
      <t>バクハツ</t>
    </rPh>
    <rPh sb="2" eb="4">
      <t>ヒンパツ</t>
    </rPh>
    <phoneticPr fontId="1"/>
  </si>
  <si>
    <t>時折爆発発生</t>
    <rPh sb="0" eb="2">
      <t>トキオリ</t>
    </rPh>
    <rPh sb="2" eb="4">
      <t>バクハツ</t>
    </rPh>
    <rPh sb="4" eb="6">
      <t>ハッセイ</t>
    </rPh>
    <phoneticPr fontId="1"/>
  </si>
  <si>
    <t>強い爆発．多数の岩石が落下する音が聞こえた．</t>
    <rPh sb="0" eb="1">
      <t>ツヨ</t>
    </rPh>
    <rPh sb="2" eb="4">
      <t>バクハツ</t>
    </rPh>
    <rPh sb="5" eb="7">
      <t>タスウ</t>
    </rPh>
    <rPh sb="8" eb="10">
      <t>ガンセキ</t>
    </rPh>
    <rPh sb="11" eb="13">
      <t>ラッカ</t>
    </rPh>
    <rPh sb="15" eb="16">
      <t>オト</t>
    </rPh>
    <rPh sb="17" eb="18">
      <t>キ</t>
    </rPh>
    <phoneticPr fontId="1"/>
  </si>
  <si>
    <t>Smithsonian GVP Report on Rabaul (Papua New Guinea) January 1997 (Wunderman, R., ed.).</t>
    <phoneticPr fontId="1"/>
  </si>
  <si>
    <t>ストロンボリ式噴火開始</t>
    <rPh sb="6" eb="7">
      <t>シキ</t>
    </rPh>
    <rPh sb="7" eb="9">
      <t>フンカ</t>
    </rPh>
    <rPh sb="9" eb="11">
      <t>カイシ</t>
    </rPh>
    <phoneticPr fontId="1"/>
  </si>
  <si>
    <t>ブルカノ式噴火の頻発</t>
    <rPh sb="4" eb="5">
      <t>シキ</t>
    </rPh>
    <rPh sb="5" eb="7">
      <t>フンカ</t>
    </rPh>
    <rPh sb="8" eb="10">
      <t>ヒンパツ</t>
    </rPh>
    <phoneticPr fontId="1"/>
  </si>
  <si>
    <t>時折強い爆発発生が発生するも，比較的穏やかな噴火が継続</t>
    <rPh sb="0" eb="2">
      <t>トキオリ</t>
    </rPh>
    <rPh sb="2" eb="3">
      <t>ツヨ</t>
    </rPh>
    <rPh sb="4" eb="6">
      <t>バクハツ</t>
    </rPh>
    <rPh sb="6" eb="8">
      <t>ハッセイ</t>
    </rPh>
    <rPh sb="9" eb="11">
      <t>ハッセイ</t>
    </rPh>
    <rPh sb="15" eb="18">
      <t>ヒカクテキ</t>
    </rPh>
    <rPh sb="18" eb="19">
      <t>オダ</t>
    </rPh>
    <rPh sb="22" eb="24">
      <t>フンカ</t>
    </rPh>
    <rPh sb="25" eb="27">
      <t>ケイゾク</t>
    </rPh>
    <phoneticPr fontId="1"/>
  </si>
  <si>
    <t>Smithsonian GVP Report on Rabaul (Papua New Guinea) February 1997 (Wunderman, R., ed.).</t>
    <phoneticPr fontId="1"/>
  </si>
  <si>
    <t>激しい爆発の後，ストロンボリ式噴火開始．大きな溶岩の塊を火口から1km上空に吹き飛ばす．</t>
    <rPh sb="0" eb="1">
      <t>ハゲ</t>
    </rPh>
    <rPh sb="3" eb="5">
      <t>バクハツ</t>
    </rPh>
    <rPh sb="6" eb="7">
      <t>アト</t>
    </rPh>
    <rPh sb="14" eb="15">
      <t>シキ</t>
    </rPh>
    <rPh sb="15" eb="17">
      <t>フンカ</t>
    </rPh>
    <rPh sb="17" eb="19">
      <t>カイシ</t>
    </rPh>
    <rPh sb="20" eb="21">
      <t>オオ</t>
    </rPh>
    <rPh sb="23" eb="25">
      <t>ヨウガン</t>
    </rPh>
    <rPh sb="26" eb="27">
      <t>カタマリ</t>
    </rPh>
    <rPh sb="28" eb="30">
      <t>カコウ</t>
    </rPh>
    <rPh sb="35" eb="37">
      <t>ジョウクウ</t>
    </rPh>
    <rPh sb="38" eb="39">
      <t>フ</t>
    </rPh>
    <rPh sb="40" eb="41">
      <t>ト</t>
    </rPh>
    <phoneticPr fontId="1"/>
  </si>
  <si>
    <t>Smithsonian GVP Report on Rabaul (Papua New Guinea) March 1997 (Wunderman, R., ed.).</t>
    <phoneticPr fontId="1"/>
  </si>
  <si>
    <t>ブルカノ式噴火の頻発．噴煙高度400~600 m，時折3,000 m．</t>
    <rPh sb="4" eb="5">
      <t>シキ</t>
    </rPh>
    <rPh sb="5" eb="7">
      <t>フンカ</t>
    </rPh>
    <rPh sb="8" eb="10">
      <t>ヒンパツ</t>
    </rPh>
    <rPh sb="11" eb="13">
      <t>フンエン</t>
    </rPh>
    <rPh sb="13" eb="15">
      <t>コウド</t>
    </rPh>
    <rPh sb="25" eb="27">
      <t>トキオリ</t>
    </rPh>
    <phoneticPr fontId="1"/>
  </si>
  <si>
    <t>激しい爆発発生</t>
    <rPh sb="0" eb="1">
      <t>ハゲ</t>
    </rPh>
    <rPh sb="3" eb="5">
      <t>バクハツ</t>
    </rPh>
    <rPh sb="5" eb="7">
      <t>ハッセイ</t>
    </rPh>
    <phoneticPr fontId="1"/>
  </si>
  <si>
    <t>Smithsonian GVP Report on Rabaul (Papua New Guinea) April 1997 (Wunderman, R., ed.).</t>
    <phoneticPr fontId="1"/>
  </si>
  <si>
    <t>激しい爆発，噴煙高度7 km</t>
    <rPh sb="0" eb="1">
      <t>ハゲ</t>
    </rPh>
    <rPh sb="3" eb="5">
      <t>バクハツ</t>
    </rPh>
    <rPh sb="6" eb="8">
      <t>フンエン</t>
    </rPh>
    <rPh sb="8" eb="10">
      <t>コウド</t>
    </rPh>
    <phoneticPr fontId="1"/>
  </si>
  <si>
    <t>非常に濃く黒い灰雲が発生．激しい爆発を伴うストロンボリ式噴火発生．噴煙高度 4 km．大きな火山弾の噴出，南側と西側斜面で溶岩流，東側斜面に小規模火砕流．</t>
    <rPh sb="13" eb="14">
      <t>ハゲ</t>
    </rPh>
    <rPh sb="16" eb="18">
      <t>バクハツ</t>
    </rPh>
    <rPh sb="19" eb="20">
      <t>トモナ</t>
    </rPh>
    <rPh sb="27" eb="28">
      <t>シキ</t>
    </rPh>
    <rPh sb="28" eb="30">
      <t>フンカ</t>
    </rPh>
    <rPh sb="30" eb="32">
      <t>ハッセイ</t>
    </rPh>
    <rPh sb="33" eb="35">
      <t>フンエン</t>
    </rPh>
    <rPh sb="35" eb="37">
      <t>コウド</t>
    </rPh>
    <rPh sb="43" eb="44">
      <t>オオ</t>
    </rPh>
    <rPh sb="46" eb="49">
      <t>カザンダン</t>
    </rPh>
    <rPh sb="50" eb="52">
      <t>フンシュツ</t>
    </rPh>
    <rPh sb="53" eb="55">
      <t>ミナミガワ</t>
    </rPh>
    <rPh sb="56" eb="58">
      <t>ニシガワ</t>
    </rPh>
    <rPh sb="58" eb="60">
      <t>シャメン</t>
    </rPh>
    <rPh sb="61" eb="64">
      <t>ヨウガンリュウ</t>
    </rPh>
    <rPh sb="65" eb="67">
      <t>ヒガシガワ</t>
    </rPh>
    <rPh sb="67" eb="69">
      <t>シャメン</t>
    </rPh>
    <rPh sb="70" eb="73">
      <t>ショウキボ</t>
    </rPh>
    <rPh sb="73" eb="76">
      <t>カサイリュウ</t>
    </rPh>
    <phoneticPr fontId="1"/>
  </si>
  <si>
    <t>激しい爆発発生．ガス噴出．</t>
    <rPh sb="0" eb="1">
      <t>ハゲ</t>
    </rPh>
    <rPh sb="3" eb="5">
      <t>バクハツ</t>
    </rPh>
    <rPh sb="5" eb="7">
      <t>ハッセイ</t>
    </rPh>
    <rPh sb="10" eb="12">
      <t>フンシュツ</t>
    </rPh>
    <phoneticPr fontId="1"/>
  </si>
  <si>
    <t>比較的低圧ではあるが，ガスを多量に含む噴出</t>
    <rPh sb="0" eb="3">
      <t>ヒカクテキ</t>
    </rPh>
    <rPh sb="3" eb="5">
      <t>テイアツ</t>
    </rPh>
    <rPh sb="14" eb="16">
      <t>タリョウ</t>
    </rPh>
    <rPh sb="17" eb="18">
      <t>フク</t>
    </rPh>
    <rPh sb="19" eb="21">
      <t>フンシュツ</t>
    </rPh>
    <phoneticPr fontId="1"/>
  </si>
  <si>
    <t>Smithsonian GVP Report on Rabaul (Papua New Guinea) May 1997 (Wunderman, R., ed.).</t>
    <phoneticPr fontId="1"/>
  </si>
  <si>
    <t>ストロンボリ式噴火開始．噴煙高度 &lt; 2.5 km．</t>
    <rPh sb="6" eb="7">
      <t>シキ</t>
    </rPh>
    <rPh sb="7" eb="9">
      <t>フンカ</t>
    </rPh>
    <rPh sb="9" eb="11">
      <t>カイシ</t>
    </rPh>
    <rPh sb="12" eb="14">
      <t>フンエン</t>
    </rPh>
    <rPh sb="14" eb="16">
      <t>コウド</t>
    </rPh>
    <phoneticPr fontId="1"/>
  </si>
  <si>
    <t>カルデラの膨張を示す地殻変動，低調な噴火活動</t>
    <rPh sb="5" eb="7">
      <t>ボウチョウ</t>
    </rPh>
    <rPh sb="8" eb="9">
      <t>シメ</t>
    </rPh>
    <rPh sb="10" eb="12">
      <t>チカク</t>
    </rPh>
    <rPh sb="12" eb="14">
      <t>ヘンドウ</t>
    </rPh>
    <rPh sb="15" eb="17">
      <t>テイチョウ</t>
    </rPh>
    <rPh sb="18" eb="20">
      <t>フンカ</t>
    </rPh>
    <rPh sb="20" eb="22">
      <t>カツドウ</t>
    </rPh>
    <phoneticPr fontId="1"/>
  </si>
  <si>
    <t>Smithsonian GVP Report on Rabaul (Papua New Guinea) June 1997 (Wunderman, R., ed.).</t>
    <phoneticPr fontId="1"/>
  </si>
  <si>
    <t>ストロンボリ式噴火</t>
    <rPh sb="6" eb="7">
      <t>シキ</t>
    </rPh>
    <rPh sb="7" eb="9">
      <t>フンカ</t>
    </rPh>
    <phoneticPr fontId="1"/>
  </si>
  <si>
    <t>Smithsonian GVP Report on Rabaul (Papua New Guinea) July 1997 (Wunderman, R., ed.).</t>
    <phoneticPr fontId="1"/>
  </si>
  <si>
    <t>ガス放出，弱い噴火</t>
    <rPh sb="2" eb="4">
      <t>ホウシュツ</t>
    </rPh>
    <rPh sb="5" eb="6">
      <t>ヨワ</t>
    </rPh>
    <rPh sb="7" eb="9">
      <t>フンカ</t>
    </rPh>
    <phoneticPr fontId="1"/>
  </si>
  <si>
    <t>激しい爆発を伴ったストロンボリ式噴火，噴煙高度3 km</t>
    <rPh sb="0" eb="1">
      <t>ハゲ</t>
    </rPh>
    <rPh sb="3" eb="5">
      <t>バクハツ</t>
    </rPh>
    <rPh sb="6" eb="7">
      <t>トモナ</t>
    </rPh>
    <rPh sb="15" eb="18">
      <t>シキフンカ</t>
    </rPh>
    <rPh sb="19" eb="21">
      <t>フンエン</t>
    </rPh>
    <rPh sb="21" eb="23">
      <t>コウド</t>
    </rPh>
    <phoneticPr fontId="1"/>
  </si>
  <si>
    <t>Smithsonian GVP Report on Rabaul (Papua New Guinea) August 1997 (Wunderman, R., ed.).</t>
    <phoneticPr fontId="1"/>
  </si>
  <si>
    <t>穏やかな噴気活動，ゆるやかなカルデラ膨張</t>
    <rPh sb="0" eb="1">
      <t>オダ</t>
    </rPh>
    <rPh sb="4" eb="6">
      <t>フンキ</t>
    </rPh>
    <rPh sb="6" eb="8">
      <t>カツドウ</t>
    </rPh>
    <rPh sb="18" eb="20">
      <t>ボウチョウ</t>
    </rPh>
    <phoneticPr fontId="1"/>
  </si>
  <si>
    <t>Smithsonian GVP Report on Rabaul (Papua New Guinea) August 1997 (Wunderman, R., ed.).; Smithsonian GVP Report on Rabaul (Papua New Guinea) October 1997 (Wunderman, R., ed.).</t>
    <phoneticPr fontId="1"/>
  </si>
  <si>
    <t>Rabaulから南南西40 kmを震源とするM4.7の構造性地震発生</t>
    <rPh sb="20" eb="22">
      <t>シンゲン</t>
    </rPh>
    <rPh sb="30" eb="33">
      <t>コウゾウセイジシンハッセイ</t>
    </rPh>
    <phoneticPr fontId="1"/>
  </si>
  <si>
    <t>Smithsonian GVP Report on Rabaul (Papua New Guinea) September 1997 (Wunderman, R., ed.).</t>
    <phoneticPr fontId="1"/>
  </si>
  <si>
    <t>時折爆発的噴火</t>
    <rPh sb="0" eb="2">
      <t>トキオリ</t>
    </rPh>
    <rPh sb="2" eb="4">
      <t>バクハツ</t>
    </rPh>
    <rPh sb="4" eb="5">
      <t>テキ</t>
    </rPh>
    <rPh sb="5" eb="7">
      <t>フンカ</t>
    </rPh>
    <phoneticPr fontId="1"/>
  </si>
  <si>
    <t>Smithsonian GVP Report on Rabaul (Papua New Guinea) December 1997 (Wunderman, R., ed.).</t>
    <phoneticPr fontId="1"/>
  </si>
  <si>
    <t>Smithsonian GVP Report on Rabaul (Papua New Guinea) January 1998 (Wunderman, R., ed.).</t>
    <phoneticPr fontId="1"/>
  </si>
  <si>
    <t>1日に数回大きな爆発，噴煙高度 2.000~3,000 m．周辺地域や空港に少量の降灰</t>
    <rPh sb="1" eb="2">
      <t>ニチ</t>
    </rPh>
    <rPh sb="3" eb="5">
      <t>スウカイ</t>
    </rPh>
    <rPh sb="5" eb="6">
      <t>オオ</t>
    </rPh>
    <rPh sb="8" eb="10">
      <t>バクハツ</t>
    </rPh>
    <rPh sb="11" eb="13">
      <t>フンエン</t>
    </rPh>
    <rPh sb="13" eb="15">
      <t>コウド</t>
    </rPh>
    <rPh sb="30" eb="32">
      <t>シュウヘン</t>
    </rPh>
    <rPh sb="32" eb="34">
      <t>チイキ</t>
    </rPh>
    <rPh sb="35" eb="37">
      <t>クウコウ</t>
    </rPh>
    <rPh sb="38" eb="40">
      <t>ショウリョウ</t>
    </rPh>
    <rPh sb="41" eb="43">
      <t>コウハイ</t>
    </rPh>
    <phoneticPr fontId="1"/>
  </si>
  <si>
    <t>Smithsonian GVP Report on Rabaul (Papua New Guinea) February 1998 (Wunderman, R., ed.).; Smithsonian GVP Report on Rabaul (Papua New Guinea) March 1998 (Wunderman, R., ed.).; Smithsonian GVP Report on Rabaul (Papua New Guinea) April 1998 (Wunderman, R., ed.).</t>
    <phoneticPr fontId="1"/>
  </si>
  <si>
    <t>断続的なブルカノ式噴火の継続，噴煙高度 &lt; 3,000 m．ゆるやかなカルデラ膨張．低周波地震増加．</t>
    <rPh sb="0" eb="3">
      <t>ダンゾクテキ</t>
    </rPh>
    <rPh sb="8" eb="9">
      <t>シキ</t>
    </rPh>
    <rPh sb="9" eb="11">
      <t>フンカ</t>
    </rPh>
    <rPh sb="12" eb="14">
      <t>ケイゾク</t>
    </rPh>
    <rPh sb="15" eb="17">
      <t>フンエン</t>
    </rPh>
    <rPh sb="17" eb="19">
      <t>コウド</t>
    </rPh>
    <rPh sb="39" eb="41">
      <t>ボウチョウ</t>
    </rPh>
    <rPh sb="42" eb="45">
      <t>テイシュウハ</t>
    </rPh>
    <rPh sb="45" eb="47">
      <t>ジシン</t>
    </rPh>
    <rPh sb="47" eb="49">
      <t>ゾウカ</t>
    </rPh>
    <phoneticPr fontId="1"/>
  </si>
  <si>
    <t>Smithsonian GVP Report on Rabaul (Papua New Guinea) May 1998 (Wunderman, R., ed.).; Smithsonian GVP Report on Rabaul (Papua New Guinea) July 1998 (Wunderman, R., ed.).;  Smithsonian GVP Report on Rabaul (Papua New Guinea) August 1998 (Wunderman, R., ed.).;  Smithsonian GVP Report on Rabaul (Papua New Guinea) October 1998 (Wunderman, R., ed.).;  Smithsonian GVP Report on Rabaul (Papua New Guinea) November 1998 (Wunderman, R., ed.).;  Smithsonian GVP Report on Rabaul (Papua New Guinea) December 1998 (Wunderman, R., ed.).</t>
    <phoneticPr fontId="1"/>
  </si>
  <si>
    <t>断続的なブルカノ式噴火の継続，噴煙高度 &lt; 3,000 m．大きな岩塊が散乱し，小規模な火砕流が発生．ゆるやかなカルデラ膨張</t>
    <rPh sb="0" eb="3">
      <t>ダンゾクテキ</t>
    </rPh>
    <rPh sb="8" eb="9">
      <t>シキ</t>
    </rPh>
    <rPh sb="9" eb="11">
      <t>フンカ</t>
    </rPh>
    <rPh sb="12" eb="14">
      <t>ケイゾク</t>
    </rPh>
    <rPh sb="15" eb="17">
      <t>フンエン</t>
    </rPh>
    <rPh sb="17" eb="19">
      <t>コウド</t>
    </rPh>
    <rPh sb="30" eb="31">
      <t>オオ</t>
    </rPh>
    <rPh sb="33" eb="35">
      <t>ガンカイ</t>
    </rPh>
    <rPh sb="36" eb="38">
      <t>サンラン</t>
    </rPh>
    <rPh sb="40" eb="43">
      <t>ショウキボ</t>
    </rPh>
    <rPh sb="44" eb="47">
      <t>カサイリュウ</t>
    </rPh>
    <rPh sb="48" eb="50">
      <t>ハッセイ</t>
    </rPh>
    <rPh sb="60" eb="62">
      <t>ボウチョウ</t>
    </rPh>
    <phoneticPr fontId="1"/>
  </si>
  <si>
    <t>Smithsonian GVP Report on Rabaul (Papua New Guinea) January 1999 (Wunderman, R., ed.).</t>
    <phoneticPr fontId="1"/>
  </si>
  <si>
    <t>断続的なブルカノ式噴火の継続，噴煙高度 &lt; 1,000 m．小規模な火砕流発生．ゆるやかなカルデラ膨張</t>
    <rPh sb="0" eb="3">
      <t>ダンゾクテキ</t>
    </rPh>
    <rPh sb="8" eb="9">
      <t>シキ</t>
    </rPh>
    <rPh sb="9" eb="11">
      <t>フンカ</t>
    </rPh>
    <rPh sb="12" eb="14">
      <t>ケイゾク</t>
    </rPh>
    <rPh sb="15" eb="17">
      <t>フンエン</t>
    </rPh>
    <rPh sb="17" eb="19">
      <t>コウド</t>
    </rPh>
    <rPh sb="30" eb="33">
      <t>ショウキボ</t>
    </rPh>
    <rPh sb="34" eb="37">
      <t>カサイリュウ</t>
    </rPh>
    <rPh sb="37" eb="39">
      <t>ハッセイ</t>
    </rPh>
    <rPh sb="49" eb="51">
      <t>ボウチョウ</t>
    </rPh>
    <phoneticPr fontId="1"/>
  </si>
  <si>
    <t>Smithsonian GVP Report on Rabaul (Papua New Guinea) March 1999 (Wunderman, R., ed.).</t>
    <phoneticPr fontId="1"/>
  </si>
  <si>
    <t>弱い噴火活動</t>
    <rPh sb="0" eb="1">
      <t>ヨワ</t>
    </rPh>
    <rPh sb="2" eb="4">
      <t>フンカ</t>
    </rPh>
    <rPh sb="4" eb="6">
      <t>カツドウ</t>
    </rPh>
    <phoneticPr fontId="1"/>
  </si>
  <si>
    <t>Smithsonian GVP Report on Rabaul (Papua New Guinea) March 1999 (Wunderman, R., ed.).; Smithsonian GVP Report on Rabaul (Papua New Guinea) April 1999 (Wunderman, R., ed.).</t>
    <phoneticPr fontId="1"/>
  </si>
  <si>
    <t>時折中程度の爆発</t>
    <rPh sb="0" eb="2">
      <t>トキオリ</t>
    </rPh>
    <rPh sb="2" eb="5">
      <t>チュウテイド</t>
    </rPh>
    <rPh sb="6" eb="8">
      <t>バクハツ</t>
    </rPh>
    <phoneticPr fontId="1"/>
  </si>
  <si>
    <t>Smithsonian GVP Report on Rabaul (Papua New Guinea) June 1999 (Wunderman, R., ed.).</t>
    <phoneticPr fontId="1"/>
  </si>
  <si>
    <t>Smithsonian GVP Report on Rabaul (Papua New Guinea) October 1999 (Wunderman, R., ed.).</t>
    <phoneticPr fontId="1"/>
  </si>
  <si>
    <t>1941年火口での噴火開始，ガス噴出</t>
    <rPh sb="4" eb="5">
      <t>ネン</t>
    </rPh>
    <rPh sb="5" eb="7">
      <t>カコウ</t>
    </rPh>
    <rPh sb="9" eb="11">
      <t>フンカ</t>
    </rPh>
    <rPh sb="11" eb="13">
      <t>カイシ</t>
    </rPh>
    <rPh sb="16" eb="18">
      <t>フンシュツ</t>
    </rPh>
    <phoneticPr fontId="1"/>
  </si>
  <si>
    <t>多量の灰噴出でラバウル市に大量の降灰．噴煙高度 1,500 m．</t>
    <rPh sb="0" eb="2">
      <t>タリョウ</t>
    </rPh>
    <rPh sb="3" eb="4">
      <t>ハイ</t>
    </rPh>
    <rPh sb="4" eb="6">
      <t>フンシュツ</t>
    </rPh>
    <rPh sb="11" eb="12">
      <t>シ</t>
    </rPh>
    <rPh sb="13" eb="15">
      <t>タイリョウ</t>
    </rPh>
    <rPh sb="16" eb="18">
      <t>コウハイ</t>
    </rPh>
    <rPh sb="19" eb="21">
      <t>フンエン</t>
    </rPh>
    <rPh sb="21" eb="23">
      <t>コウド</t>
    </rPh>
    <phoneticPr fontId="1"/>
  </si>
  <si>
    <t>灰噴火，時折小規模爆発．噴煙高度 1,500 m．</t>
    <rPh sb="0" eb="1">
      <t>ハイ</t>
    </rPh>
    <rPh sb="1" eb="3">
      <t>フンカ</t>
    </rPh>
    <rPh sb="4" eb="6">
      <t>トキオリ</t>
    </rPh>
    <rPh sb="6" eb="9">
      <t>ショウキボ</t>
    </rPh>
    <rPh sb="9" eb="11">
      <t>バクハツ</t>
    </rPh>
    <rPh sb="12" eb="14">
      <t>フンエン</t>
    </rPh>
    <rPh sb="14" eb="16">
      <t>コウド</t>
    </rPh>
    <phoneticPr fontId="1"/>
  </si>
  <si>
    <t>Smithsonian GVP Report on Rabaul (Papua New Guinea) December 1999 (Wunderman, R., ed.).</t>
    <phoneticPr fontId="1"/>
  </si>
  <si>
    <t>Smithsonian GVP Report on Rabaul (Papua New Guinea) March 2000 (Wunderman, R., ed.).</t>
    <phoneticPr fontId="1"/>
  </si>
  <si>
    <t>Smithsonian GVP Report on Rabaul (Papua New Guinea) July 2000 (Wunderman, R., ed.).</t>
    <phoneticPr fontId="1"/>
  </si>
  <si>
    <t>ラバウルの北東30 kmを震源とするM 4.8の地震が発生</t>
    <rPh sb="5" eb="7">
      <t>ホクトウ</t>
    </rPh>
    <rPh sb="13" eb="15">
      <t>シンゲン</t>
    </rPh>
    <rPh sb="24" eb="26">
      <t>ジシン</t>
    </rPh>
    <rPh sb="27" eb="29">
      <t>ハッセイ</t>
    </rPh>
    <phoneticPr fontId="1"/>
  </si>
  <si>
    <t>ブルカノ式噴火の頻発，噴煙高度 &lt; 2,000 m，継続的な降灰，15 km離れた場所で爆発音が聞こえた．</t>
    <rPh sb="4" eb="5">
      <t>シキ</t>
    </rPh>
    <rPh sb="5" eb="7">
      <t>フンカ</t>
    </rPh>
    <rPh sb="8" eb="10">
      <t>ヒンパツ</t>
    </rPh>
    <rPh sb="11" eb="13">
      <t>フンエン</t>
    </rPh>
    <rPh sb="13" eb="15">
      <t>コウド</t>
    </rPh>
    <rPh sb="26" eb="29">
      <t>ケイゾクテキ</t>
    </rPh>
    <rPh sb="30" eb="32">
      <t>コウハイ</t>
    </rPh>
    <rPh sb="38" eb="39">
      <t>ハナ</t>
    </rPh>
    <rPh sb="41" eb="43">
      <t>バショ</t>
    </rPh>
    <rPh sb="44" eb="47">
      <t>バクハツオン</t>
    </rPh>
    <rPh sb="48" eb="49">
      <t>キ</t>
    </rPh>
    <phoneticPr fontId="1"/>
  </si>
  <si>
    <t>Smithsonian GVP Report on Rabaul (Papua New Guinea) November 2000 (Wunderman, R., ed.).</t>
    <phoneticPr fontId="1"/>
  </si>
  <si>
    <t>Smithsonian GVP Report on Rabaul (Papua New Guinea) June 2001 (Wunderman, R., ed.).</t>
    <phoneticPr fontId="1"/>
  </si>
  <si>
    <t>軽度の爆発</t>
    <rPh sb="0" eb="2">
      <t>ケイド</t>
    </rPh>
    <rPh sb="3" eb="5">
      <t>バクハツ</t>
    </rPh>
    <phoneticPr fontId="1"/>
  </si>
  <si>
    <t>地震活動， カルデラの膨張</t>
    <rPh sb="0" eb="2">
      <t>ジシン</t>
    </rPh>
    <rPh sb="2" eb="4">
      <t>カツドウ</t>
    </rPh>
    <rPh sb="11" eb="13">
      <t>ボウチョウ</t>
    </rPh>
    <phoneticPr fontId="1"/>
  </si>
  <si>
    <t>灰噴火，時折軽度の爆発</t>
    <rPh sb="0" eb="1">
      <t>ハイ</t>
    </rPh>
    <rPh sb="1" eb="3">
      <t>フンカ</t>
    </rPh>
    <rPh sb="4" eb="6">
      <t>トキオリ</t>
    </rPh>
    <rPh sb="6" eb="8">
      <t>ケイド</t>
    </rPh>
    <rPh sb="9" eb="11">
      <t>バクハツ</t>
    </rPh>
    <phoneticPr fontId="1"/>
  </si>
  <si>
    <t>断続的なブルカノ式噴火，降灰</t>
    <rPh sb="0" eb="3">
      <t>ダンゾクテキ</t>
    </rPh>
    <rPh sb="8" eb="9">
      <t>シキ</t>
    </rPh>
    <rPh sb="9" eb="11">
      <t>フンカ</t>
    </rPh>
    <rPh sb="12" eb="14">
      <t>コウハイ</t>
    </rPh>
    <phoneticPr fontId="1"/>
  </si>
  <si>
    <t>Smithsonian GVP Report on Rabaul (Papua New Guinea) October 2001 (Wunderman, R., ed.).</t>
    <phoneticPr fontId="1"/>
  </si>
  <si>
    <t>穏やかな噴気活動</t>
    <rPh sb="0" eb="1">
      <t>オダ</t>
    </rPh>
    <rPh sb="4" eb="6">
      <t>フンキ</t>
    </rPh>
    <rPh sb="6" eb="8">
      <t>カツドウ</t>
    </rPh>
    <phoneticPr fontId="1"/>
  </si>
  <si>
    <t>灰噴火</t>
    <rPh sb="0" eb="1">
      <t>ハイ</t>
    </rPh>
    <rPh sb="1" eb="3">
      <t>フンカ</t>
    </rPh>
    <phoneticPr fontId="1"/>
  </si>
  <si>
    <t>Smithsonian GVP Report on Rabaul (Papua New Guinea) March 2002 (Wunderman, R., ed.).</t>
    <phoneticPr fontId="1"/>
  </si>
  <si>
    <t>ガス</t>
    <phoneticPr fontId="1"/>
  </si>
  <si>
    <t>ガス噴出</t>
    <rPh sb="2" eb="4">
      <t>フンシュツ</t>
    </rPh>
    <phoneticPr fontId="1"/>
  </si>
  <si>
    <t>M5.6の構造性地震発生</t>
    <rPh sb="5" eb="8">
      <t>コウゾウセイ</t>
    </rPh>
    <rPh sb="8" eb="10">
      <t>ジシン</t>
    </rPh>
    <rPh sb="10" eb="12">
      <t>ハッセイ</t>
    </rPh>
    <phoneticPr fontId="1"/>
  </si>
  <si>
    <t>Smithsonian GVP Report on Rabaul (Papua New Guinea) January 2003 (Venzke, E., ed.).</t>
    <phoneticPr fontId="1"/>
  </si>
  <si>
    <t>Smithsonian GVP Report on Rabaul (Papua New Guinea) March 2003 (Venzke, E., ed.).</t>
    <phoneticPr fontId="1"/>
  </si>
  <si>
    <t>灰噴火，ゆるやかなカルデラ膨張</t>
    <rPh sb="0" eb="1">
      <t>ハイ</t>
    </rPh>
    <rPh sb="1" eb="3">
      <t>フンカ</t>
    </rPh>
    <rPh sb="13" eb="15">
      <t>ボウチョウ</t>
    </rPh>
    <phoneticPr fontId="1"/>
  </si>
  <si>
    <t>ラバウルから南東約120 kmを震源としたM6.8の地震発生</t>
    <rPh sb="6" eb="8">
      <t>ナントウ</t>
    </rPh>
    <rPh sb="8" eb="9">
      <t>ヤク</t>
    </rPh>
    <rPh sb="16" eb="18">
      <t>シンゲン</t>
    </rPh>
    <rPh sb="26" eb="28">
      <t>ジシン</t>
    </rPh>
    <rPh sb="28" eb="30">
      <t>ハッセイ</t>
    </rPh>
    <phoneticPr fontId="1"/>
  </si>
  <si>
    <t>Smithsonian GVP Report on Rabaul (Papua New Guinea) September 2003 (Venzke, E., ed.).</t>
    <phoneticPr fontId="1"/>
  </si>
  <si>
    <t>灰噴火，時折爆発的噴火，緩やかなカルデラ膨張．噴煙高度 &lt; 2,000 m．</t>
    <rPh sb="0" eb="1">
      <t>ハイ</t>
    </rPh>
    <rPh sb="1" eb="3">
      <t>フンカ</t>
    </rPh>
    <rPh sb="4" eb="6">
      <t>トキオリ</t>
    </rPh>
    <rPh sb="6" eb="9">
      <t>バクハツテキ</t>
    </rPh>
    <rPh sb="9" eb="11">
      <t>フンカ</t>
    </rPh>
    <rPh sb="12" eb="13">
      <t>ユル</t>
    </rPh>
    <rPh sb="20" eb="22">
      <t>ボウチョウ</t>
    </rPh>
    <rPh sb="23" eb="25">
      <t>フンエン</t>
    </rPh>
    <rPh sb="25" eb="27">
      <t>コウド</t>
    </rPh>
    <phoneticPr fontId="1"/>
  </si>
  <si>
    <t>Smithsonian GVP Report on Rabaul (Papua New Guinea) November 2003 (Venzke, E., ed.).</t>
    <phoneticPr fontId="1"/>
  </si>
  <si>
    <t>Smithsonian GVP Report on Rabaul (Papua New Guinea) February 2004 (Venzke, E., ed.).; Smithsonian GVP Report on Rabaul (Papua New Guinea) July 2005 (Venzke, E., ed.).</t>
    <phoneticPr fontId="1"/>
  </si>
  <si>
    <t>Smithsonian GVP Report on Rabaul (Papua New Guinea) July 2005 (Venzke, E., ed.).</t>
  </si>
  <si>
    <t>時折灰噴火，緩やかなカルデラ膨張</t>
    <rPh sb="0" eb="2">
      <t>トキオリ</t>
    </rPh>
    <rPh sb="2" eb="3">
      <t>ハイ</t>
    </rPh>
    <rPh sb="3" eb="5">
      <t>フンカ</t>
    </rPh>
    <rPh sb="6" eb="7">
      <t>ユル</t>
    </rPh>
    <rPh sb="14" eb="16">
      <t>ボウチョウ</t>
    </rPh>
    <phoneticPr fontId="1"/>
  </si>
  <si>
    <t>断続的な灰噴火，時折小規模な爆発．噴煙高度 &lt; 1,500 m</t>
    <rPh sb="0" eb="3">
      <t>ダンゾクテキ</t>
    </rPh>
    <rPh sb="4" eb="5">
      <t>ハイ</t>
    </rPh>
    <rPh sb="5" eb="7">
      <t>フンカ</t>
    </rPh>
    <rPh sb="8" eb="10">
      <t>トキオリ</t>
    </rPh>
    <rPh sb="10" eb="13">
      <t>ショウキボ</t>
    </rPh>
    <rPh sb="14" eb="16">
      <t>バクハツ</t>
    </rPh>
    <rPh sb="17" eb="19">
      <t>フンエン</t>
    </rPh>
    <rPh sb="19" eb="21">
      <t>コウド</t>
    </rPh>
    <phoneticPr fontId="1"/>
  </si>
  <si>
    <t>Smithsonian GVP Report on Rabaul (Papua New Guinea) August 2005 (Venzke, E., ed.).</t>
    <phoneticPr fontId="1"/>
  </si>
  <si>
    <t>ごくわずかな噴気</t>
    <rPh sb="6" eb="8">
      <t>フンキ</t>
    </rPh>
    <phoneticPr fontId="1"/>
  </si>
  <si>
    <t>Smithsonian GVP Report on Rabaul (Papua New Guinea) February 2006 (Wunderman, R., ed.).</t>
    <phoneticPr fontId="1"/>
  </si>
  <si>
    <t>断続的な灰噴火，時折小規模な爆発．噴煙高度 &gt; 1,500 m</t>
    <rPh sb="0" eb="3">
      <t>ダンゾクテキ</t>
    </rPh>
    <rPh sb="4" eb="5">
      <t>ハイ</t>
    </rPh>
    <rPh sb="5" eb="7">
      <t>フンカ</t>
    </rPh>
    <rPh sb="8" eb="10">
      <t>トキオリ</t>
    </rPh>
    <rPh sb="10" eb="13">
      <t>ショウキボ</t>
    </rPh>
    <rPh sb="14" eb="16">
      <t>バクハツ</t>
    </rPh>
    <rPh sb="17" eb="19">
      <t>フンエン</t>
    </rPh>
    <rPh sb="19" eb="21">
      <t>コウド</t>
    </rPh>
    <phoneticPr fontId="1"/>
  </si>
  <si>
    <t>平均200 t/dayのSO2，地震活動低レベル</t>
    <rPh sb="0" eb="2">
      <t>ヘイキン</t>
    </rPh>
    <rPh sb="16" eb="18">
      <t>ジシン</t>
    </rPh>
    <rPh sb="18" eb="20">
      <t>カツドウ</t>
    </rPh>
    <rPh sb="20" eb="21">
      <t>テイ</t>
    </rPh>
    <phoneticPr fontId="1"/>
  </si>
  <si>
    <t>緩やかなカルデラ膨張</t>
    <rPh sb="0" eb="1">
      <t>ユル</t>
    </rPh>
    <rPh sb="8" eb="10">
      <t>ボウチョウ</t>
    </rPh>
    <phoneticPr fontId="1"/>
  </si>
  <si>
    <t>Smithsonian GVP Report on Rabaul (Papua New Guinea) May 2006 (Wunderman, R., ed.).</t>
    <phoneticPr fontId="1"/>
  </si>
  <si>
    <t>Tavurvurでプリニー式噴火．噴煙高度 &lt; 18 km，のちに北西と南東に分かれて移流．溶岩流．空振．ラバウルでは中程度の降灰や直径1mmの礫が降下．港では軽石が数週間漂う．ガゼル半島全域で降灰があり，Tavurvurがどの方向からもみえなくなる．</t>
    <rPh sb="13" eb="14">
      <t>シキ</t>
    </rPh>
    <rPh sb="14" eb="16">
      <t>フンカ</t>
    </rPh>
    <rPh sb="17" eb="19">
      <t>フンエン</t>
    </rPh>
    <rPh sb="19" eb="21">
      <t>コウド</t>
    </rPh>
    <rPh sb="33" eb="35">
      <t>ホクセイ</t>
    </rPh>
    <rPh sb="36" eb="38">
      <t>ナントウ</t>
    </rPh>
    <rPh sb="39" eb="40">
      <t>ワ</t>
    </rPh>
    <rPh sb="43" eb="45">
      <t>イリュウ</t>
    </rPh>
    <rPh sb="46" eb="49">
      <t>ヨウガンリュウ</t>
    </rPh>
    <rPh sb="50" eb="51">
      <t>クウ</t>
    </rPh>
    <rPh sb="51" eb="52">
      <t>シン</t>
    </rPh>
    <rPh sb="59" eb="62">
      <t>チュウテイド</t>
    </rPh>
    <rPh sb="63" eb="65">
      <t>コウハイ</t>
    </rPh>
    <rPh sb="66" eb="68">
      <t>チョッケイ</t>
    </rPh>
    <rPh sb="72" eb="73">
      <t>レキ</t>
    </rPh>
    <rPh sb="74" eb="76">
      <t>コウカ</t>
    </rPh>
    <rPh sb="77" eb="78">
      <t>ミナト</t>
    </rPh>
    <rPh sb="80" eb="82">
      <t>カルイシ</t>
    </rPh>
    <rPh sb="83" eb="86">
      <t>スウシュウカン</t>
    </rPh>
    <rPh sb="86" eb="87">
      <t>タダヨ</t>
    </rPh>
    <rPh sb="92" eb="94">
      <t>ハントウ</t>
    </rPh>
    <rPh sb="94" eb="96">
      <t>ゼンイキ</t>
    </rPh>
    <rPh sb="114" eb="116">
      <t>ホウコウ</t>
    </rPh>
    <phoneticPr fontId="1"/>
  </si>
  <si>
    <t>Patia et al. (2017); Smithsonian GVP Report on Rabaul (Papua New Guinea) September 2006 (Wunderman, R., ed.).</t>
    <phoneticPr fontId="1"/>
  </si>
  <si>
    <t>ストロンボリ式噴火へ遷移．衝撃波を伴う爆発が頻発．</t>
    <rPh sb="6" eb="7">
      <t>シキ</t>
    </rPh>
    <rPh sb="7" eb="9">
      <t>フンカ</t>
    </rPh>
    <rPh sb="10" eb="12">
      <t>センイ</t>
    </rPh>
    <rPh sb="22" eb="24">
      <t>ヒンパツ</t>
    </rPh>
    <phoneticPr fontId="1"/>
  </si>
  <si>
    <t>Smithsonian GVP Report on Rabaul (Papua New Guinea) September 2006 (Wunderman, R., ed.).</t>
    <phoneticPr fontId="1"/>
  </si>
  <si>
    <t>時折ブルカノ式噴火，溶岩流．</t>
    <rPh sb="0" eb="2">
      <t>トキオリ</t>
    </rPh>
    <rPh sb="6" eb="7">
      <t>シキ</t>
    </rPh>
    <rPh sb="7" eb="9">
      <t>フンカ</t>
    </rPh>
    <rPh sb="10" eb="13">
      <t>ヨウガンリュウ</t>
    </rPh>
    <phoneticPr fontId="1"/>
  </si>
  <si>
    <t>Smithsonian GVP Report on Rabaul (Papua New Guinea) September 2006 (Wunderman, R., ed.).; Smithsonian GVP Report on Rabaul (Papua New Guinea) October 2006 (Wunderman, R., ed.).</t>
    <phoneticPr fontId="1"/>
  </si>
  <si>
    <t>時折爆発，降灰</t>
    <rPh sb="0" eb="2">
      <t>トキオリ</t>
    </rPh>
    <rPh sb="2" eb="4">
      <t>バクハツ</t>
    </rPh>
    <rPh sb="5" eb="7">
      <t>コウハイ</t>
    </rPh>
    <phoneticPr fontId="1"/>
  </si>
  <si>
    <t>Smithsonian GVP Report on Rabaul (Papua New Guinea) February 2007 (Wunderman, R., ed.).; Smithsonian GVP Report on Rabaul (Papua New Guinea) May 2007 (Venzke, E., ed.).; Smithsonian GVP Report on Rabaul (Papua New Guinea) June 2007 (Wunderman, R., ed.).</t>
    <phoneticPr fontId="1"/>
  </si>
  <si>
    <t>Smithsonian GVP Report on Rabaul (Papua New Guinea) March 2008 (Wunderman, R., ed.).</t>
    <phoneticPr fontId="1"/>
  </si>
  <si>
    <t>時折爆発，噴煙高度 &lt; 3 km， 降灰</t>
    <rPh sb="0" eb="2">
      <t>トキオリ</t>
    </rPh>
    <rPh sb="2" eb="4">
      <t>バクハツ</t>
    </rPh>
    <rPh sb="5" eb="7">
      <t>フンエン</t>
    </rPh>
    <rPh sb="7" eb="9">
      <t>コウド</t>
    </rPh>
    <rPh sb="18" eb="20">
      <t>コウハイ</t>
    </rPh>
    <phoneticPr fontId="1"/>
  </si>
  <si>
    <t>Smithsonian GVP Report on Rabaul (Papua New Guinea) November 2008 (Wunderman, R., ed.).; Smithsonian GVP Report on Rabaul (Papua New Guinea) August 2009 (Wunderman, R., ed.).; Smithsonian GVP Report on Rabaul (Papua New Guinea) November 2009 (Wunderman, R., ed.)</t>
    <phoneticPr fontId="1"/>
  </si>
  <si>
    <t>Smithsonian GVP Report on Rabaul (Papua New Guinea) September 2010 (Wunderman, R., ed.).</t>
    <phoneticPr fontId="1"/>
  </si>
  <si>
    <t>Smithsonian GVP Report on Rabaul (Papua New Guinea) July 2011 (Wunderman, R., ed.).</t>
    <phoneticPr fontId="1"/>
  </si>
  <si>
    <t>カルデラ膨張率が増大</t>
    <rPh sb="4" eb="6">
      <t>ボウチョウ</t>
    </rPh>
    <rPh sb="6" eb="7">
      <t>リツ</t>
    </rPh>
    <rPh sb="8" eb="10">
      <t>ゾウダイ</t>
    </rPh>
    <phoneticPr fontId="1"/>
  </si>
  <si>
    <t>時折灰噴火やガス放出．ラバウル市や周辺地域に降灰．</t>
    <rPh sb="0" eb="2">
      <t>トキオリ</t>
    </rPh>
    <rPh sb="2" eb="3">
      <t>ハイ</t>
    </rPh>
    <rPh sb="3" eb="5">
      <t>フンカ</t>
    </rPh>
    <rPh sb="8" eb="10">
      <t>ホウシュツ</t>
    </rPh>
    <rPh sb="15" eb="16">
      <t>シ</t>
    </rPh>
    <rPh sb="17" eb="19">
      <t>シュウヘン</t>
    </rPh>
    <rPh sb="19" eb="21">
      <t>チイキ</t>
    </rPh>
    <rPh sb="22" eb="24">
      <t>コウハイ</t>
    </rPh>
    <phoneticPr fontId="1"/>
  </si>
  <si>
    <t>Smithsonian GVP Report on Rabaul (Papua New Guinea) October 2013 (Wunderman, R., ed.).</t>
    <phoneticPr fontId="1"/>
  </si>
  <si>
    <t>灰噴火，ガス放出</t>
    <rPh sb="0" eb="1">
      <t>ハイ</t>
    </rPh>
    <rPh sb="1" eb="3">
      <t>フンカ</t>
    </rPh>
    <rPh sb="6" eb="8">
      <t>ホウシュツ</t>
    </rPh>
    <phoneticPr fontId="1"/>
  </si>
  <si>
    <t>鳴動，時折灰放出</t>
    <rPh sb="0" eb="2">
      <t>メイドウ</t>
    </rPh>
    <rPh sb="3" eb="5">
      <t>トキオリ</t>
    </rPh>
    <rPh sb="5" eb="6">
      <t>ハイ</t>
    </rPh>
    <rPh sb="6" eb="8">
      <t>ホウシュツ</t>
    </rPh>
    <phoneticPr fontId="1"/>
  </si>
  <si>
    <t>火口底に溶岩ドームを確認</t>
    <rPh sb="0" eb="3">
      <t>カコウテイ</t>
    </rPh>
    <rPh sb="4" eb="6">
      <t>ヨウガン</t>
    </rPh>
    <rPh sb="10" eb="12">
      <t>カクニン</t>
    </rPh>
    <phoneticPr fontId="1"/>
  </si>
  <si>
    <t>Smithsonian GVP Report on Rabaul (Papua New Guinea) October 2013 (Wunderman, R., ed.).; Smithsonian GVP Report on Rabaul (Papua New Guinea) August 2014 (GVP Staff, ed.).</t>
    <phoneticPr fontId="1"/>
  </si>
  <si>
    <t>小規模な爆発</t>
    <rPh sb="0" eb="3">
      <t>ショウキボ</t>
    </rPh>
    <rPh sb="4" eb="6">
      <t>バクハツ</t>
    </rPh>
    <phoneticPr fontId="1"/>
  </si>
  <si>
    <t>Smithsonian GVP Report on Rabaul (Papua New Guinea) August 2014 (GVP Staff, ed.).</t>
    <phoneticPr fontId="1"/>
  </si>
  <si>
    <t>強い爆発を伴うストロンボリ式噴火，噴煙高度 &lt; 18 km．</t>
    <rPh sb="0" eb="1">
      <t>ツヨ</t>
    </rPh>
    <rPh sb="2" eb="4">
      <t>バクハツ</t>
    </rPh>
    <rPh sb="5" eb="6">
      <t>トモナ</t>
    </rPh>
    <rPh sb="13" eb="14">
      <t>シキ</t>
    </rPh>
    <rPh sb="14" eb="16">
      <t>フンカ</t>
    </rPh>
    <rPh sb="17" eb="19">
      <t>フンエン</t>
    </rPh>
    <rPh sb="19" eb="21">
      <t>コウド</t>
    </rPh>
    <phoneticPr fontId="1"/>
  </si>
  <si>
    <t>Patia et al. (2017); Smithsonian GVP Report on Rabaul (Papua New Guinea) August 2014 (GVP Staff, ed.).</t>
    <phoneticPr fontId="1"/>
  </si>
  <si>
    <t>断続的に爆発的噴火．噴煙高度 &lt; 1,000 m．全方位に様々なサイズの溶岩の破片をまき散らす．降灰．</t>
    <rPh sb="0" eb="3">
      <t>ダンゾクテキ</t>
    </rPh>
    <rPh sb="4" eb="7">
      <t>バクハツテキ</t>
    </rPh>
    <rPh sb="7" eb="9">
      <t>フンカ</t>
    </rPh>
    <rPh sb="10" eb="12">
      <t>フンエン</t>
    </rPh>
    <rPh sb="12" eb="14">
      <t>コウド</t>
    </rPh>
    <rPh sb="25" eb="28">
      <t>ゼンホウイ</t>
    </rPh>
    <rPh sb="29" eb="31">
      <t>サマザマ</t>
    </rPh>
    <rPh sb="36" eb="38">
      <t>ヨウガン</t>
    </rPh>
    <rPh sb="39" eb="41">
      <t>ハヘン</t>
    </rPh>
    <rPh sb="44" eb="45">
      <t>チ</t>
    </rPh>
    <rPh sb="48" eb="50">
      <t>コウハイ</t>
    </rPh>
    <phoneticPr fontId="1"/>
  </si>
  <si>
    <t>時折，小規模な爆発と灰噴火</t>
    <rPh sb="0" eb="2">
      <t>トキオリ</t>
    </rPh>
    <rPh sb="3" eb="6">
      <t>ショウキボ</t>
    </rPh>
    <rPh sb="7" eb="9">
      <t>バクハツ</t>
    </rPh>
    <rPh sb="10" eb="11">
      <t>ハイ</t>
    </rPh>
    <rPh sb="11" eb="13">
      <t>フンカ</t>
    </rPh>
    <phoneticPr fontId="1"/>
  </si>
  <si>
    <t>Smithsonian GVP Report on Rabaul (Papua New Guinea) February 2017 (Crafford, AE, and Venzke, E., eds.).</t>
    <phoneticPr fontId="1"/>
  </si>
  <si>
    <t>火山</t>
  </si>
  <si>
    <t>Y</t>
  </si>
  <si>
    <t>M</t>
  </si>
  <si>
    <t>D</t>
  </si>
  <si>
    <t>h</t>
  </si>
  <si>
    <t>m</t>
  </si>
  <si>
    <t>時刻種別</t>
  </si>
  <si>
    <t>グラフ種別</t>
  </si>
  <si>
    <t>現象種別</t>
  </si>
  <si>
    <t>VUC</t>
  </si>
  <si>
    <t>観察</t>
  </si>
  <si>
    <t>出典</t>
  </si>
  <si>
    <t>時間誤差(h)</t>
    <phoneticPr fontId="1"/>
  </si>
  <si>
    <t>時間長(h)</t>
    <phoneticPr fontId="1"/>
  </si>
  <si>
    <t>Yasui and Koyaguchi (2004)，安井 (2015)</t>
  </si>
  <si>
    <t>Yasui and Koyaguchi (2004)，安井 (2015)</t>
    <rPh sb="27" eb="29">
      <t>ヤスイ</t>
    </rPh>
    <phoneticPr fontId="1"/>
  </si>
  <si>
    <t>田村・早川 (1995)，Yasui and Koyaguchi (2004)，安井 (2015)</t>
    <rPh sb="40" eb="42">
      <t>ヤスイ</t>
    </rPh>
    <phoneticPr fontId="1"/>
  </si>
  <si>
    <t>田村・早川 (1995), Yasui and Koyaguchi (2004)</t>
  </si>
  <si>
    <t>ひまわり8号静止軌道観測</t>
  </si>
  <si>
    <t>小杉 (2021) https://twitter.com/yutaka_kosugi/status/1429293742154862593</t>
    <phoneticPr fontId="1"/>
  </si>
  <si>
    <t>小杉 (2021) https://www.youtube.com/watch?v=Wk3lnp7b4eQ</t>
    <phoneticPr fontId="1"/>
  </si>
  <si>
    <t>https://twitter.com/teeeec_Official/status/1426011000013168643</t>
    <phoneticPr fontId="1"/>
  </si>
  <si>
    <t>https://twitter.com/yutaka_kosugi/status/1427594160626753536</t>
    <phoneticPr fontId="1"/>
  </si>
  <si>
    <t>https://www.data.jma.go.jp/svd/vois/data/tokyo/STOCK/monthly_v-act_doc/tokyo/21m08/202108131330_331.pdf</t>
    <phoneticPr fontId="1"/>
  </si>
  <si>
    <t>https://twitter.com/teeeec_Official/status/1426117586077380610</t>
    <phoneticPr fontId="1"/>
  </si>
  <si>
    <t>https://twitter.com/misoka_fumituki/status/1426179455018405888</t>
    <phoneticPr fontId="1"/>
  </si>
  <si>
    <t>https://twitter.com/uemurakazuhiko/status/1426313926132736002</t>
    <phoneticPr fontId="1"/>
  </si>
  <si>
    <t>https://newsdigest.jp/news/9464c248-7bd5-4299-b092-8d1c90c4b819</t>
    <phoneticPr fontId="1"/>
  </si>
  <si>
    <t>https://www1.kaiho.mlit.go.jp/GIJUTSUKOKUSAI/kaiikiDB/kaiyo24-2.htm</t>
    <phoneticPr fontId="1"/>
  </si>
  <si>
    <t>https://twitter.com/planet/status/1427225722813394952</t>
    <phoneticPr fontId="1"/>
  </si>
  <si>
    <t>Planetlab社衛星写真。火口ラグーン内の軽石ラフトが外界に出ようとする様子が撮影される。この頃軽石ラフトの噴出終わり？ 時刻不明ながら構図的に12:50海保写真より若干後か？</t>
    <phoneticPr fontId="1"/>
  </si>
  <si>
    <t>https://apps.sentinel-hub.com/eo-browser/?zoom=13&amp;lat=24.29094&amp;lng=141.44812&amp;themeId=DEFAULT-THEME&amp;visualizationUrl=U2FsdGVkX1%2BIUKEGLFf2IikFJUjBhc4qEgPmDGnv1MdqtRRUFEUo%2BmOFzKwBtRT02%2B4YE%2BJ9P9viGzLd8bXV8gisHnPT8Hj4LfVBcyopjQsMf9ZaY6UufO0dpa0IjvNh&amp;datasetId=AWS_LOTL1&amp;fromTime=2021-08-17T00%3A00%3A00.000Z&amp;toTime=2021-08-17T23%3A59%3A59.999Z&amp;layerId=1_TRUE_COLOR&amp;demSource3D=%22MAPZEN%22</t>
    <phoneticPr fontId="1"/>
  </si>
  <si>
    <t>18–20時 硫黄島から噴煙柱と激しい火山雷が海上自衛隊第21航空群によって撮影される</t>
    <phoneticPr fontId="1"/>
  </si>
  <si>
    <t>草野ほか (2022)</t>
    <phoneticPr fontId="1"/>
  </si>
  <si>
    <t>Fauria et al. (2023) EPSL</t>
    <phoneticPr fontId="1"/>
  </si>
  <si>
    <t>本資料集で対象とした噴火</t>
    <rPh sb="0" eb="1">
      <t>ホン</t>
    </rPh>
    <rPh sb="1" eb="3">
      <t>シリョウ</t>
    </rPh>
    <rPh sb="3" eb="4">
      <t>シュウ</t>
    </rPh>
    <rPh sb="5" eb="7">
      <t>タイショウ</t>
    </rPh>
    <rPh sb="10" eb="12">
      <t>フンカ</t>
    </rPh>
    <phoneticPr fontId="1"/>
  </si>
  <si>
    <t>西暦</t>
    <rPh sb="0" eb="2">
      <t>セイレキ</t>
    </rPh>
    <phoneticPr fontId="1"/>
  </si>
  <si>
    <t>月</t>
    <rPh sb="0" eb="1">
      <t>ツキ</t>
    </rPh>
    <phoneticPr fontId="1"/>
  </si>
  <si>
    <t>日にち</t>
    <rPh sb="0" eb="1">
      <t>ヒ</t>
    </rPh>
    <phoneticPr fontId="1"/>
  </si>
  <si>
    <t>時</t>
    <rPh sb="0" eb="1">
      <t>トキ</t>
    </rPh>
    <phoneticPr fontId="1"/>
  </si>
  <si>
    <t>分</t>
    <rPh sb="0" eb="1">
      <t>フン</t>
    </rPh>
    <phoneticPr fontId="1"/>
  </si>
  <si>
    <t>継続時間</t>
    <rPh sb="0" eb="2">
      <t>ケイゾク</t>
    </rPh>
    <rPh sb="2" eb="4">
      <t>ジカン</t>
    </rPh>
    <phoneticPr fontId="1"/>
  </si>
  <si>
    <t>事象発生時刻の誤差</t>
    <rPh sb="0" eb="2">
      <t>ジショウ</t>
    </rPh>
    <rPh sb="2" eb="4">
      <t>ハッセイ</t>
    </rPh>
    <rPh sb="4" eb="6">
      <t>ジコク</t>
    </rPh>
    <rPh sb="7" eb="9">
      <t>ゴサ</t>
    </rPh>
    <phoneticPr fontId="1"/>
  </si>
  <si>
    <t>Local: 現地時刻</t>
    <rPh sb="7" eb="9">
      <t>ゲンチ</t>
    </rPh>
    <rPh sb="9" eb="11">
      <t>ジコク</t>
    </rPh>
    <phoneticPr fontId="1"/>
  </si>
  <si>
    <t>point: 爆発時刻等ある特定の時刻における事象であった場合，　span: 継続時間を伴った事象であった場合</t>
    <rPh sb="7" eb="9">
      <t>バクハツ</t>
    </rPh>
    <rPh sb="9" eb="11">
      <t>ジコク</t>
    </rPh>
    <rPh sb="11" eb="12">
      <t>ナド</t>
    </rPh>
    <rPh sb="14" eb="16">
      <t>トクテイ</t>
    </rPh>
    <rPh sb="17" eb="19">
      <t>ジコク</t>
    </rPh>
    <rPh sb="29" eb="31">
      <t>バアイ</t>
    </rPh>
    <rPh sb="39" eb="41">
      <t>ケイゾク</t>
    </rPh>
    <rPh sb="41" eb="43">
      <t>ジカン</t>
    </rPh>
    <rPh sb="44" eb="45">
      <t>トモナ</t>
    </rPh>
    <rPh sb="53" eb="55">
      <t>バアイ</t>
    </rPh>
    <phoneticPr fontId="1"/>
  </si>
  <si>
    <t>現象の種別（噴火，地震，地殻変動，津波）</t>
    <rPh sb="0" eb="2">
      <t>ゲンショウ</t>
    </rPh>
    <rPh sb="3" eb="5">
      <t>シュベツ</t>
    </rPh>
    <rPh sb="6" eb="8">
      <t>フンカ</t>
    </rPh>
    <rPh sb="9" eb="11">
      <t>ジシン</t>
    </rPh>
    <rPh sb="12" eb="14">
      <t>チカク</t>
    </rPh>
    <rPh sb="14" eb="16">
      <t>ヘンドウ</t>
    </rPh>
    <rPh sb="17" eb="19">
      <t>ツナミ</t>
    </rPh>
    <phoneticPr fontId="1"/>
  </si>
  <si>
    <t>VUC値</t>
    <rPh sb="3" eb="4">
      <t>アタイ</t>
    </rPh>
    <phoneticPr fontId="1"/>
  </si>
  <si>
    <t>目撃情報や文献により確認された事象</t>
    <rPh sb="0" eb="2">
      <t>モクゲキ</t>
    </rPh>
    <rPh sb="2" eb="4">
      <t>ジョウホウ</t>
    </rPh>
    <rPh sb="5" eb="7">
      <t>ブンケン</t>
    </rPh>
    <rPh sb="10" eb="12">
      <t>カクニン</t>
    </rPh>
    <rPh sb="15" eb="17">
      <t>ジショウ</t>
    </rPh>
    <phoneticPr fontId="1"/>
  </si>
  <si>
    <t>出典</t>
    <rPh sb="0" eb="2">
      <t>シュッテン</t>
    </rPh>
    <phoneticPr fontId="1"/>
  </si>
  <si>
    <t>明け方は晴れていたが、多量の灰が降る。現地人の村が火砕流で埋没した。</t>
    <rPh sb="0" eb="1">
      <t>ア</t>
    </rPh>
    <rPh sb="2" eb="3">
      <t>ガタ</t>
    </rPh>
    <rPh sb="4" eb="5">
      <t>ハ</t>
    </rPh>
    <rPh sb="11" eb="13">
      <t>タリョウ</t>
    </rPh>
    <rPh sb="14" eb="15">
      <t>ハイ</t>
    </rPh>
    <rPh sb="16" eb="17">
      <t>フ</t>
    </rPh>
    <rPh sb="19" eb="22">
      <t xml:space="preserve">ゲンチジｎ </t>
    </rPh>
    <rPh sb="23" eb="24">
      <t>ムラ</t>
    </rPh>
    <rPh sb="25" eb="28">
      <t>カサイリュウ</t>
    </rPh>
    <rPh sb="29" eb="31">
      <t>マイボツ</t>
    </rPh>
    <phoneticPr fontId="1"/>
  </si>
  <si>
    <t>F.I. =池上郁彦</t>
    <rPh sb="6" eb="8">
      <t xml:space="preserve">イケガミ </t>
    </rPh>
    <rPh sb="8" eb="10">
      <t xml:space="preserve">フミヒコ </t>
    </rPh>
    <phoneticPr fontId="1"/>
  </si>
  <si>
    <t>ユニット名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</si>
</sst>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font>
      <sz val="12"/>
      <color theme="1"/>
      <name val="游ゴシック"/>
      <family val="2"/>
      <charset val="128"/>
      <scheme val="minor"/>
    </font>
    <font>
      <sz val="6"/>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游ゴシック"/>
      <family val="3"/>
      <charset val="128"/>
      <scheme val="minor"/>
    </font>
    <font>
      <sz val="11"/>
      <color rgb="FF000000"/>
      <name val="游ゴシック"/>
      <family val="3"/>
      <charset val="128"/>
      <scheme val="minor"/>
    </font>
    <font>
      <sz val="11"/>
      <color theme="1"/>
      <name val="游ゴシック"/>
      <family val="3"/>
      <charset val="128"/>
    </font>
    <font>
      <b/>
      <sz val="11"/>
      <color theme="0"/>
      <name val="游ゴシック"/>
      <family val="3"/>
      <charset val="128"/>
      <scheme val="minor"/>
    </font>
    <font>
      <sz val="8.4"/>
      <name val="游ゴシック"/>
      <family val="3"/>
      <charset val="128"/>
    </font>
    <font>
      <sz val="12"/>
      <name val="游ゴシック"/>
      <family val="3"/>
      <charset val="128"/>
    </font>
  </fonts>
  <fills count="4">
    <fill>
      <patternFill patternType="none"/>
    </fill>
    <fill>
      <patternFill patternType="gray125"/>
    </fill>
    <fill>
      <patternFill patternType="solid">
        <fgColor theme="7" tint="0.59999389629810485"/>
        <bgColor indexed="64"/>
      </patternFill>
    </fill>
    <fill>
      <patternFill patternType="solid">
        <fgColor theme="1"/>
        <bgColor indexed="64"/>
      </patternFill>
    </fill>
  </fills>
  <borders count="1">
    <border>
      <left/>
      <right/>
      <top/>
      <bottom/>
      <diagonal/>
    </border>
  </borders>
  <cellStyleXfs count="1">
    <xf numFmtId="0" fontId="0" fillId="0" borderId="0">
      <alignment vertical="center"/>
    </xf>
  </cellStyleXfs>
  <cellXfs count="26">
    <xf numFmtId="0" fontId="0" fillId="0" borderId="0" xfId="0">
      <alignment vertical="center"/>
    </xf>
    <xf numFmtId="0" fontId="0" fillId="0" borderId="0" xfId="0" applyAlignment="1"/>
    <xf numFmtId="0" fontId="2" fillId="0" borderId="0" xfId="0" applyFont="1" applyAlignment="1"/>
    <xf numFmtId="176" fontId="0" fillId="0" borderId="0" xfId="0" applyNumberFormat="1">
      <alignment vertical="center"/>
    </xf>
    <xf numFmtId="22" fontId="0" fillId="0" borderId="0" xfId="0" applyNumberFormat="1">
      <alignment vertical="center"/>
    </xf>
    <xf numFmtId="0" fontId="3" fillId="0" borderId="0" xfId="0" applyFont="1">
      <alignment vertical="center"/>
    </xf>
    <xf numFmtId="0" fontId="2" fillId="0" borderId="0" xfId="0" applyFont="1">
      <alignment vertical="center"/>
    </xf>
    <xf numFmtId="176" fontId="0" fillId="0" borderId="0" xfId="0" applyNumberFormat="1" applyAlignment="1"/>
    <xf numFmtId="0" fontId="4" fillId="0" borderId="0" xfId="0" applyFont="1" applyAlignment="1"/>
    <xf numFmtId="176" fontId="4" fillId="0" borderId="0" xfId="0" applyNumberFormat="1" applyFont="1">
      <alignment vertical="center"/>
    </xf>
    <xf numFmtId="0" fontId="4" fillId="0" borderId="0" xfId="0" applyFont="1">
      <alignment vertical="center"/>
    </xf>
    <xf numFmtId="0" fontId="5" fillId="0" borderId="0" xfId="0" applyFont="1">
      <alignment vertical="center"/>
    </xf>
    <xf numFmtId="0" fontId="3" fillId="0" borderId="0" xfId="0" applyFont="1" applyAlignment="1"/>
    <xf numFmtId="0" fontId="7" fillId="3" borderId="0" xfId="0" applyFont="1" applyFill="1">
      <alignment vertical="center"/>
    </xf>
    <xf numFmtId="0" fontId="8" fillId="0" borderId="0" xfId="0" applyFont="1" applyAlignment="1"/>
    <xf numFmtId="0" fontId="9" fillId="0" borderId="0" xfId="0" applyFont="1" applyAlignment="1"/>
    <xf numFmtId="0" fontId="0" fillId="0" borderId="0" xfId="0" applyAlignment="1">
      <alignment vertical="center" wrapText="1"/>
    </xf>
    <xf numFmtId="0" fontId="5" fillId="0" borderId="0" xfId="0" applyFont="1" applyAlignment="1">
      <alignment vertical="center" wrapText="1"/>
    </xf>
    <xf numFmtId="176" fontId="0" fillId="0" borderId="0" xfId="0" applyNumberFormat="1"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176" fontId="4" fillId="0" borderId="0" xfId="0" applyNumberFormat="1" applyFont="1" applyAlignment="1">
      <alignment vertical="center" wrapText="1"/>
    </xf>
    <xf numFmtId="0" fontId="4" fillId="0" borderId="0" xfId="0" applyFont="1" applyAlignment="1">
      <alignment vertical="center" wrapText="1"/>
    </xf>
    <xf numFmtId="22" fontId="0" fillId="0" borderId="0" xfId="0" applyNumberFormat="1" applyAlignment="1">
      <alignment vertical="center" wrapText="1"/>
    </xf>
    <xf numFmtId="0" fontId="9" fillId="0" borderId="0" xfId="0" applyFont="1" applyAlignment="1">
      <alignment vertical="center" wrapText="1"/>
    </xf>
    <xf numFmtId="0" fontId="0" fillId="2" borderId="0" xfId="0"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DF8DB-F948-4049-8828-84EFFCD95946}">
  <dimension ref="A1:B16"/>
  <sheetViews>
    <sheetView workbookViewId="0">
      <selection activeCell="B23" sqref="B23"/>
    </sheetView>
  </sheetViews>
  <sheetFormatPr baseColWidth="10" defaultColWidth="8.7109375" defaultRowHeight="20"/>
  <cols>
    <col min="1" max="1" width="13" customWidth="1"/>
    <col min="2" max="2" width="94.140625" customWidth="1"/>
  </cols>
  <sheetData>
    <row r="1" spans="1:2">
      <c r="A1" s="1" t="s">
        <v>819</v>
      </c>
      <c r="B1" t="s">
        <v>854</v>
      </c>
    </row>
    <row r="2" spans="1:2">
      <c r="A2" s="1" t="s">
        <v>820</v>
      </c>
      <c r="B2" t="s">
        <v>855</v>
      </c>
    </row>
    <row r="3" spans="1:2">
      <c r="A3" s="1" t="s">
        <v>821</v>
      </c>
      <c r="B3" t="s">
        <v>856</v>
      </c>
    </row>
    <row r="4" spans="1:2">
      <c r="A4" s="1" t="s">
        <v>822</v>
      </c>
      <c r="B4" t="s">
        <v>857</v>
      </c>
    </row>
    <row r="5" spans="1:2">
      <c r="A5" s="1" t="s">
        <v>823</v>
      </c>
      <c r="B5" t="s">
        <v>858</v>
      </c>
    </row>
    <row r="6" spans="1:2">
      <c r="A6" s="1" t="s">
        <v>824</v>
      </c>
      <c r="B6" t="s">
        <v>859</v>
      </c>
    </row>
    <row r="7" spans="1:2">
      <c r="A7" s="1" t="s">
        <v>832</v>
      </c>
      <c r="B7" t="s">
        <v>860</v>
      </c>
    </row>
    <row r="8" spans="1:2">
      <c r="A8" s="1" t="s">
        <v>831</v>
      </c>
      <c r="B8" t="s">
        <v>861</v>
      </c>
    </row>
    <row r="9" spans="1:2">
      <c r="A9" s="1" t="s">
        <v>825</v>
      </c>
      <c r="B9" t="s">
        <v>862</v>
      </c>
    </row>
    <row r="10" spans="1:2">
      <c r="A10" s="1" t="s">
        <v>826</v>
      </c>
      <c r="B10" t="s">
        <v>863</v>
      </c>
    </row>
    <row r="11" spans="1:2">
      <c r="A11" s="1" t="s">
        <v>827</v>
      </c>
      <c r="B11" t="s">
        <v>864</v>
      </c>
    </row>
    <row r="12" spans="1:2">
      <c r="A12" s="1" t="s">
        <v>828</v>
      </c>
      <c r="B12" t="s">
        <v>865</v>
      </c>
    </row>
    <row r="13" spans="1:2">
      <c r="A13" s="1" t="s">
        <v>829</v>
      </c>
      <c r="B13" t="s">
        <v>866</v>
      </c>
    </row>
    <row r="14" spans="1:2">
      <c r="A14" s="1" t="s">
        <v>830</v>
      </c>
      <c r="B14" t="s">
        <v>867</v>
      </c>
    </row>
    <row r="16" spans="1:2">
      <c r="B16" t="s">
        <v>869</v>
      </c>
    </row>
  </sheetData>
  <phoneticPr fontId="1"/>
  <conditionalFormatting sqref="A12">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E7976-A866-43DF-B6E0-3813C20A8CE0}">
  <dimension ref="A1:N988"/>
  <sheetViews>
    <sheetView zoomScale="117" zoomScaleNormal="117" workbookViewId="0">
      <pane ySplit="1" topLeftCell="A46" activePane="bottomLeft" state="frozen"/>
      <selection pane="bottomLeft" activeCell="R55" sqref="R55"/>
    </sheetView>
  </sheetViews>
  <sheetFormatPr baseColWidth="10" defaultColWidth="11.5703125" defaultRowHeight="20"/>
  <cols>
    <col min="1" max="1" width="13"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63.7109375"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0</v>
      </c>
      <c r="B2" s="16">
        <v>1582</v>
      </c>
      <c r="C2" s="16">
        <v>2</v>
      </c>
      <c r="D2" s="16">
        <v>16</v>
      </c>
      <c r="E2" s="16"/>
      <c r="F2" s="16"/>
      <c r="G2" s="16">
        <v>3600</v>
      </c>
      <c r="H2" s="16"/>
      <c r="I2" s="16" t="s">
        <v>1</v>
      </c>
      <c r="J2" s="16" t="s">
        <v>2</v>
      </c>
      <c r="K2" s="16" t="s">
        <v>3</v>
      </c>
      <c r="L2" s="16">
        <v>4</v>
      </c>
      <c r="M2" s="16" t="s">
        <v>4</v>
      </c>
      <c r="N2" s="16" t="s">
        <v>5</v>
      </c>
    </row>
    <row r="3" spans="1:14" ht="21">
      <c r="A3" s="16" t="s">
        <v>0</v>
      </c>
      <c r="B3" s="16">
        <v>1590</v>
      </c>
      <c r="C3" s="16"/>
      <c r="D3" s="16"/>
      <c r="E3" s="16"/>
      <c r="F3" s="16"/>
      <c r="G3" s="16"/>
      <c r="H3" s="16"/>
      <c r="I3" s="16" t="s">
        <v>1</v>
      </c>
      <c r="J3" s="16" t="s">
        <v>6</v>
      </c>
      <c r="K3" s="16" t="s">
        <v>3</v>
      </c>
      <c r="L3" s="16">
        <v>4</v>
      </c>
      <c r="M3" s="16"/>
      <c r="N3" s="16" t="s">
        <v>5</v>
      </c>
    </row>
    <row r="4" spans="1:14" ht="21">
      <c r="A4" s="16" t="s">
        <v>0</v>
      </c>
      <c r="B4" s="16">
        <v>1591</v>
      </c>
      <c r="C4" s="16">
        <v>11</v>
      </c>
      <c r="D4" s="16">
        <v>29</v>
      </c>
      <c r="E4" s="16"/>
      <c r="F4" s="16"/>
      <c r="G4" s="16"/>
      <c r="H4" s="16"/>
      <c r="I4" s="16" t="s">
        <v>1</v>
      </c>
      <c r="J4" s="16" t="s">
        <v>6</v>
      </c>
      <c r="K4" s="16" t="s">
        <v>3</v>
      </c>
      <c r="L4" s="16">
        <v>4</v>
      </c>
      <c r="M4" s="16" t="s">
        <v>4</v>
      </c>
      <c r="N4" s="16" t="s">
        <v>5</v>
      </c>
    </row>
    <row r="5" spans="1:14" ht="21">
      <c r="A5" s="16" t="s">
        <v>0</v>
      </c>
      <c r="B5" s="16">
        <v>1595</v>
      </c>
      <c r="C5" s="16">
        <v>6</v>
      </c>
      <c r="D5" s="16">
        <v>1</v>
      </c>
      <c r="E5" s="16"/>
      <c r="F5" s="16"/>
      <c r="G5" s="16"/>
      <c r="H5" s="16"/>
      <c r="I5" s="16" t="s">
        <v>1</v>
      </c>
      <c r="J5" s="16" t="s">
        <v>6</v>
      </c>
      <c r="K5" s="16" t="s">
        <v>3</v>
      </c>
      <c r="L5" s="16">
        <v>4</v>
      </c>
      <c r="M5" s="16" t="s">
        <v>4</v>
      </c>
      <c r="N5" s="16" t="s">
        <v>5</v>
      </c>
    </row>
    <row r="6" spans="1:14" ht="21">
      <c r="A6" s="16" t="s">
        <v>0</v>
      </c>
      <c r="B6" s="16">
        <v>1596</v>
      </c>
      <c r="C6" s="16">
        <v>5</v>
      </c>
      <c r="D6" s="16">
        <v>1</v>
      </c>
      <c r="E6" s="16"/>
      <c r="F6" s="16"/>
      <c r="G6" s="16">
        <v>2880</v>
      </c>
      <c r="H6" s="16"/>
      <c r="I6" s="16" t="s">
        <v>1</v>
      </c>
      <c r="J6" s="16" t="s">
        <v>2</v>
      </c>
      <c r="K6" s="16" t="s">
        <v>3</v>
      </c>
      <c r="L6" s="16">
        <v>4</v>
      </c>
      <c r="M6" s="16" t="s">
        <v>7</v>
      </c>
      <c r="N6" s="16" t="s">
        <v>5</v>
      </c>
    </row>
    <row r="7" spans="1:14" ht="21">
      <c r="A7" s="16" t="s">
        <v>0</v>
      </c>
      <c r="B7" s="16">
        <v>1596</v>
      </c>
      <c r="C7" s="16">
        <v>5</v>
      </c>
      <c r="D7" s="16">
        <v>5</v>
      </c>
      <c r="E7" s="16"/>
      <c r="F7" s="16"/>
      <c r="G7" s="16"/>
      <c r="H7" s="16"/>
      <c r="I7" s="16" t="s">
        <v>1</v>
      </c>
      <c r="J7" s="16" t="s">
        <v>6</v>
      </c>
      <c r="K7" s="16" t="s">
        <v>3</v>
      </c>
      <c r="L7" s="16">
        <v>5</v>
      </c>
      <c r="M7" s="16" t="s">
        <v>8</v>
      </c>
      <c r="N7" s="16" t="s">
        <v>5</v>
      </c>
    </row>
    <row r="8" spans="1:14" ht="21">
      <c r="A8" s="16" t="s">
        <v>0</v>
      </c>
      <c r="B8" s="16">
        <v>1597</v>
      </c>
      <c r="C8" s="16">
        <v>4</v>
      </c>
      <c r="D8" s="16">
        <v>17</v>
      </c>
      <c r="E8" s="16"/>
      <c r="F8" s="16"/>
      <c r="G8" s="16"/>
      <c r="H8" s="16"/>
      <c r="I8" s="16" t="s">
        <v>1</v>
      </c>
      <c r="J8" s="16" t="s">
        <v>6</v>
      </c>
      <c r="K8" s="16" t="s">
        <v>3</v>
      </c>
      <c r="L8" s="16">
        <v>4</v>
      </c>
      <c r="M8" s="16" t="s">
        <v>4</v>
      </c>
      <c r="N8" s="16" t="s">
        <v>5</v>
      </c>
    </row>
    <row r="9" spans="1:14" ht="21">
      <c r="A9" s="16" t="s">
        <v>0</v>
      </c>
      <c r="B9" s="16">
        <v>1600</v>
      </c>
      <c r="C9" s="16">
        <v>1</v>
      </c>
      <c r="D9" s="16">
        <v>14</v>
      </c>
      <c r="E9" s="16"/>
      <c r="F9" s="16"/>
      <c r="G9" s="16">
        <v>264</v>
      </c>
      <c r="H9" s="16"/>
      <c r="I9" s="16" t="s">
        <v>1</v>
      </c>
      <c r="J9" s="16" t="s">
        <v>2</v>
      </c>
      <c r="K9" s="16" t="s">
        <v>3</v>
      </c>
      <c r="L9" s="16">
        <v>4</v>
      </c>
      <c r="M9" s="16" t="s">
        <v>4</v>
      </c>
      <c r="N9" s="16" t="s">
        <v>5</v>
      </c>
    </row>
    <row r="10" spans="1:14" ht="21">
      <c r="A10" s="16" t="s">
        <v>0</v>
      </c>
      <c r="B10" s="16">
        <v>1605</v>
      </c>
      <c r="C10" s="16">
        <v>12</v>
      </c>
      <c r="D10" s="16"/>
      <c r="E10" s="16"/>
      <c r="F10" s="16"/>
      <c r="G10" s="16">
        <v>90</v>
      </c>
      <c r="H10" s="16"/>
      <c r="I10" s="16" t="s">
        <v>1</v>
      </c>
      <c r="J10" s="16" t="s">
        <v>2</v>
      </c>
      <c r="K10" s="16" t="s">
        <v>3</v>
      </c>
      <c r="L10" s="16">
        <v>4</v>
      </c>
      <c r="M10" s="16"/>
      <c r="N10" s="16" t="s">
        <v>5</v>
      </c>
    </row>
    <row r="11" spans="1:14" ht="21">
      <c r="A11" s="16" t="s">
        <v>0</v>
      </c>
      <c r="B11" s="16">
        <v>1609</v>
      </c>
      <c r="C11" s="16">
        <v>4</v>
      </c>
      <c r="D11" s="16">
        <v>5</v>
      </c>
      <c r="E11" s="16"/>
      <c r="F11" s="16"/>
      <c r="G11" s="16"/>
      <c r="H11" s="16"/>
      <c r="I11" s="16" t="s">
        <v>1</v>
      </c>
      <c r="J11" s="16" t="s">
        <v>6</v>
      </c>
      <c r="K11" s="16" t="s">
        <v>3</v>
      </c>
      <c r="L11" s="16">
        <v>4</v>
      </c>
      <c r="M11" s="16"/>
      <c r="N11" s="16" t="s">
        <v>5</v>
      </c>
    </row>
    <row r="12" spans="1:14" ht="21">
      <c r="A12" s="16" t="s">
        <v>0</v>
      </c>
      <c r="B12" s="16">
        <v>1644</v>
      </c>
      <c r="C12" s="16">
        <v>2</v>
      </c>
      <c r="D12" s="16">
        <v>20</v>
      </c>
      <c r="E12" s="16"/>
      <c r="F12" s="16"/>
      <c r="G12" s="16"/>
      <c r="H12" s="16"/>
      <c r="I12" s="16" t="s">
        <v>1</v>
      </c>
      <c r="J12" s="16" t="s">
        <v>6</v>
      </c>
      <c r="K12" s="16" t="s">
        <v>3</v>
      </c>
      <c r="L12" s="16">
        <v>4</v>
      </c>
      <c r="M12" s="16"/>
      <c r="N12" s="16" t="s">
        <v>5</v>
      </c>
    </row>
    <row r="13" spans="1:14" ht="21">
      <c r="A13" s="16" t="s">
        <v>0</v>
      </c>
      <c r="B13" s="16">
        <v>1645</v>
      </c>
      <c r="C13" s="16">
        <v>5</v>
      </c>
      <c r="D13" s="16">
        <v>21</v>
      </c>
      <c r="E13" s="16"/>
      <c r="F13" s="16"/>
      <c r="G13" s="16"/>
      <c r="H13" s="16"/>
      <c r="I13" s="16" t="s">
        <v>1</v>
      </c>
      <c r="J13" s="16" t="s">
        <v>6</v>
      </c>
      <c r="K13" s="16" t="s">
        <v>3</v>
      </c>
      <c r="L13" s="16">
        <v>4</v>
      </c>
      <c r="M13" s="16"/>
      <c r="N13" s="16" t="s">
        <v>5</v>
      </c>
    </row>
    <row r="14" spans="1:14" ht="21">
      <c r="A14" s="16" t="s">
        <v>0</v>
      </c>
      <c r="B14" s="16">
        <v>1647</v>
      </c>
      <c r="C14" s="16">
        <v>2</v>
      </c>
      <c r="D14" s="16">
        <v>18</v>
      </c>
      <c r="E14" s="16"/>
      <c r="F14" s="16"/>
      <c r="G14" s="16">
        <v>840</v>
      </c>
      <c r="H14" s="16"/>
      <c r="I14" s="16" t="s">
        <v>1</v>
      </c>
      <c r="J14" s="16" t="s">
        <v>2</v>
      </c>
      <c r="K14" s="16" t="s">
        <v>3</v>
      </c>
      <c r="L14" s="16">
        <v>4</v>
      </c>
      <c r="M14" s="16"/>
      <c r="N14" s="16" t="s">
        <v>5</v>
      </c>
    </row>
    <row r="15" spans="1:14" ht="21">
      <c r="A15" s="16" t="s">
        <v>0</v>
      </c>
      <c r="B15" s="16">
        <v>1648</v>
      </c>
      <c r="C15" s="16">
        <v>3</v>
      </c>
      <c r="D15" s="16">
        <v>20</v>
      </c>
      <c r="E15" s="16"/>
      <c r="F15" s="16"/>
      <c r="G15" s="16">
        <v>3840</v>
      </c>
      <c r="H15" s="16"/>
      <c r="I15" s="16" t="s">
        <v>1</v>
      </c>
      <c r="J15" s="16" t="s">
        <v>2</v>
      </c>
      <c r="K15" s="16" t="s">
        <v>3</v>
      </c>
      <c r="L15" s="16">
        <v>4</v>
      </c>
      <c r="M15" s="16" t="s">
        <v>9</v>
      </c>
      <c r="N15" s="16" t="s">
        <v>5</v>
      </c>
    </row>
    <row r="16" spans="1:14" ht="21">
      <c r="A16" s="16" t="s">
        <v>0</v>
      </c>
      <c r="B16" s="16">
        <v>1649</v>
      </c>
      <c r="C16" s="16">
        <v>8</v>
      </c>
      <c r="D16" s="16">
        <v>18</v>
      </c>
      <c r="E16" s="16"/>
      <c r="F16" s="16"/>
      <c r="G16" s="16">
        <v>24</v>
      </c>
      <c r="H16" s="16"/>
      <c r="I16" s="16" t="s">
        <v>1</v>
      </c>
      <c r="J16" s="16" t="s">
        <v>2</v>
      </c>
      <c r="K16" s="16" t="s">
        <v>3</v>
      </c>
      <c r="L16" s="16">
        <v>4</v>
      </c>
      <c r="M16" s="16"/>
      <c r="N16" s="16" t="s">
        <v>5</v>
      </c>
    </row>
    <row r="17" spans="1:14" ht="21">
      <c r="A17" s="16" t="s">
        <v>0</v>
      </c>
      <c r="B17" s="16">
        <v>1650</v>
      </c>
      <c r="C17" s="16">
        <v>6</v>
      </c>
      <c r="D17" s="16">
        <v>4</v>
      </c>
      <c r="E17" s="16"/>
      <c r="F17" s="16"/>
      <c r="G17" s="16"/>
      <c r="H17" s="16"/>
      <c r="I17" s="16" t="s">
        <v>1</v>
      </c>
      <c r="J17" s="16" t="s">
        <v>6</v>
      </c>
      <c r="K17" s="16" t="s">
        <v>3</v>
      </c>
      <c r="L17" s="16">
        <v>4</v>
      </c>
      <c r="M17" s="16"/>
      <c r="N17" s="16" t="s">
        <v>5</v>
      </c>
    </row>
    <row r="18" spans="1:14" ht="21">
      <c r="A18" s="16" t="s">
        <v>0</v>
      </c>
      <c r="B18" s="16">
        <v>1651</v>
      </c>
      <c r="C18" s="16">
        <v>4</v>
      </c>
      <c r="D18" s="16">
        <v>12</v>
      </c>
      <c r="E18" s="16"/>
      <c r="F18" s="16"/>
      <c r="G18" s="16"/>
      <c r="H18" s="16"/>
      <c r="I18" s="16" t="s">
        <v>1</v>
      </c>
      <c r="J18" s="16" t="s">
        <v>6</v>
      </c>
      <c r="K18" s="16" t="s">
        <v>3</v>
      </c>
      <c r="L18" s="16">
        <v>4</v>
      </c>
      <c r="M18" s="16"/>
      <c r="N18" s="16" t="s">
        <v>5</v>
      </c>
    </row>
    <row r="19" spans="1:14" ht="21">
      <c r="A19" s="16" t="s">
        <v>0</v>
      </c>
      <c r="B19" s="16">
        <v>1652</v>
      </c>
      <c r="C19" s="16">
        <v>4</v>
      </c>
      <c r="D19" s="16">
        <v>12</v>
      </c>
      <c r="E19" s="16"/>
      <c r="F19" s="16"/>
      <c r="G19" s="16"/>
      <c r="H19" s="16"/>
      <c r="I19" s="16" t="s">
        <v>1</v>
      </c>
      <c r="J19" s="16" t="s">
        <v>6</v>
      </c>
      <c r="K19" s="16" t="s">
        <v>3</v>
      </c>
      <c r="L19" s="16">
        <v>4</v>
      </c>
      <c r="M19" s="16" t="s">
        <v>10</v>
      </c>
      <c r="N19" s="16" t="s">
        <v>5</v>
      </c>
    </row>
    <row r="20" spans="1:14" ht="21">
      <c r="A20" s="16" t="s">
        <v>0</v>
      </c>
      <c r="B20" s="16">
        <v>1655</v>
      </c>
      <c r="C20" s="16">
        <v>11</v>
      </c>
      <c r="D20" s="16">
        <v>25</v>
      </c>
      <c r="E20" s="16"/>
      <c r="F20" s="16"/>
      <c r="G20" s="16"/>
      <c r="H20" s="16"/>
      <c r="I20" s="16" t="s">
        <v>1</v>
      </c>
      <c r="J20" s="16" t="s">
        <v>6</v>
      </c>
      <c r="K20" s="16" t="s">
        <v>3</v>
      </c>
      <c r="L20" s="16">
        <v>4</v>
      </c>
      <c r="M20" s="16"/>
      <c r="N20" s="16" t="s">
        <v>5</v>
      </c>
    </row>
    <row r="21" spans="1:14" ht="21">
      <c r="A21" s="16" t="s">
        <v>0</v>
      </c>
      <c r="B21" s="16">
        <v>1656</v>
      </c>
      <c r="C21" s="16">
        <v>12</v>
      </c>
      <c r="D21" s="16">
        <v>10</v>
      </c>
      <c r="E21" s="16"/>
      <c r="F21" s="16"/>
      <c r="G21" s="16"/>
      <c r="H21" s="16"/>
      <c r="I21" s="16" t="s">
        <v>1</v>
      </c>
      <c r="J21" s="16" t="s">
        <v>6</v>
      </c>
      <c r="K21" s="16" t="s">
        <v>3</v>
      </c>
      <c r="L21" s="16">
        <v>4</v>
      </c>
      <c r="M21" s="16"/>
      <c r="N21" s="16" t="s">
        <v>5</v>
      </c>
    </row>
    <row r="22" spans="1:14" ht="21">
      <c r="A22" s="16" t="s">
        <v>0</v>
      </c>
      <c r="B22" s="16">
        <v>1657</v>
      </c>
      <c r="C22" s="16">
        <v>11</v>
      </c>
      <c r="D22" s="16">
        <v>25</v>
      </c>
      <c r="E22" s="16"/>
      <c r="F22" s="16"/>
      <c r="G22" s="16"/>
      <c r="H22" s="16"/>
      <c r="I22" s="16" t="s">
        <v>1</v>
      </c>
      <c r="J22" s="16" t="s">
        <v>6</v>
      </c>
      <c r="K22" s="16" t="s">
        <v>3</v>
      </c>
      <c r="L22" s="16">
        <v>4</v>
      </c>
      <c r="M22" s="16"/>
      <c r="N22" s="16" t="s">
        <v>5</v>
      </c>
    </row>
    <row r="23" spans="1:14" ht="21">
      <c r="A23" s="16" t="s">
        <v>0</v>
      </c>
      <c r="B23" s="16">
        <v>1658</v>
      </c>
      <c r="C23" s="16">
        <v>7</v>
      </c>
      <c r="D23" s="16">
        <v>24</v>
      </c>
      <c r="E23" s="16"/>
      <c r="F23" s="16"/>
      <c r="G23" s="16"/>
      <c r="H23" s="16"/>
      <c r="I23" s="16" t="s">
        <v>1</v>
      </c>
      <c r="J23" s="16" t="s">
        <v>6</v>
      </c>
      <c r="K23" s="16" t="s">
        <v>3</v>
      </c>
      <c r="L23" s="16">
        <v>4</v>
      </c>
      <c r="M23" s="16"/>
      <c r="N23" s="16" t="s">
        <v>5</v>
      </c>
    </row>
    <row r="24" spans="1:14" ht="21">
      <c r="A24" s="16" t="s">
        <v>0</v>
      </c>
      <c r="B24" s="16">
        <v>1659</v>
      </c>
      <c r="C24" s="16">
        <v>7</v>
      </c>
      <c r="D24" s="16">
        <v>24</v>
      </c>
      <c r="E24" s="16"/>
      <c r="F24" s="16"/>
      <c r="G24" s="16"/>
      <c r="H24" s="16"/>
      <c r="I24" s="16" t="s">
        <v>1</v>
      </c>
      <c r="J24" s="16" t="s">
        <v>6</v>
      </c>
      <c r="K24" s="16" t="s">
        <v>3</v>
      </c>
      <c r="L24" s="16">
        <v>4</v>
      </c>
      <c r="M24" s="16"/>
      <c r="N24" s="16" t="s">
        <v>5</v>
      </c>
    </row>
    <row r="25" spans="1:14" ht="21">
      <c r="A25" s="16" t="s">
        <v>0</v>
      </c>
      <c r="B25" s="16">
        <v>1660</v>
      </c>
      <c r="C25" s="16">
        <v>4</v>
      </c>
      <c r="D25" s="16">
        <v>4</v>
      </c>
      <c r="E25" s="16"/>
      <c r="F25" s="16"/>
      <c r="G25" s="16"/>
      <c r="H25" s="16"/>
      <c r="I25" s="16" t="s">
        <v>1</v>
      </c>
      <c r="J25" s="16" t="s">
        <v>6</v>
      </c>
      <c r="K25" s="16" t="s">
        <v>3</v>
      </c>
      <c r="L25" s="16">
        <v>4</v>
      </c>
      <c r="M25" s="16"/>
      <c r="N25" s="16" t="s">
        <v>5</v>
      </c>
    </row>
    <row r="26" spans="1:14" ht="21">
      <c r="A26" s="16" t="s">
        <v>0</v>
      </c>
      <c r="B26" s="16">
        <v>1661</v>
      </c>
      <c r="C26" s="16">
        <v>4</v>
      </c>
      <c r="D26" s="16">
        <v>4</v>
      </c>
      <c r="E26" s="16"/>
      <c r="F26" s="16"/>
      <c r="G26" s="16">
        <v>4080</v>
      </c>
      <c r="H26" s="16"/>
      <c r="I26" s="16" t="s">
        <v>1</v>
      </c>
      <c r="J26" s="16" t="s">
        <v>2</v>
      </c>
      <c r="K26" s="16" t="s">
        <v>3</v>
      </c>
      <c r="L26" s="16">
        <v>4</v>
      </c>
      <c r="M26" s="16"/>
      <c r="N26" s="16" t="s">
        <v>5</v>
      </c>
    </row>
    <row r="27" spans="1:14" ht="21">
      <c r="A27" s="16" t="s">
        <v>0</v>
      </c>
      <c r="B27" s="16">
        <v>1669</v>
      </c>
      <c r="C27" s="16"/>
      <c r="D27" s="16"/>
      <c r="E27" s="16"/>
      <c r="F27" s="16"/>
      <c r="G27" s="16"/>
      <c r="H27" s="16"/>
      <c r="I27" s="16" t="s">
        <v>1</v>
      </c>
      <c r="J27" s="16" t="s">
        <v>6</v>
      </c>
      <c r="K27" s="16" t="s">
        <v>3</v>
      </c>
      <c r="L27" s="16">
        <v>4</v>
      </c>
      <c r="M27" s="16"/>
      <c r="N27" s="16" t="s">
        <v>5</v>
      </c>
    </row>
    <row r="28" spans="1:14" ht="21">
      <c r="A28" s="16" t="s">
        <v>0</v>
      </c>
      <c r="B28" s="16">
        <v>1695</v>
      </c>
      <c r="C28" s="16">
        <v>6</v>
      </c>
      <c r="D28" s="16">
        <v>23</v>
      </c>
      <c r="E28" s="16"/>
      <c r="F28" s="16"/>
      <c r="G28" s="16"/>
      <c r="H28" s="16"/>
      <c r="I28" s="16" t="s">
        <v>1</v>
      </c>
      <c r="J28" s="16" t="s">
        <v>6</v>
      </c>
      <c r="K28" s="16" t="s">
        <v>3</v>
      </c>
      <c r="L28" s="16">
        <v>4</v>
      </c>
      <c r="M28" s="16" t="s">
        <v>4</v>
      </c>
      <c r="N28" s="16" t="s">
        <v>5</v>
      </c>
    </row>
    <row r="29" spans="1:14" ht="21">
      <c r="A29" s="16" t="s">
        <v>0</v>
      </c>
      <c r="B29" s="16">
        <v>1703</v>
      </c>
      <c r="C29" s="16">
        <v>4</v>
      </c>
      <c r="D29" s="16"/>
      <c r="E29" s="16"/>
      <c r="F29" s="16"/>
      <c r="G29" s="16"/>
      <c r="H29" s="16"/>
      <c r="I29" s="16" t="s">
        <v>1</v>
      </c>
      <c r="J29" s="16" t="s">
        <v>6</v>
      </c>
      <c r="K29" s="16" t="s">
        <v>3</v>
      </c>
      <c r="L29" s="16">
        <v>4</v>
      </c>
      <c r="M29" s="16" t="s">
        <v>4</v>
      </c>
      <c r="N29" s="16" t="s">
        <v>5</v>
      </c>
    </row>
    <row r="30" spans="1:14" ht="21">
      <c r="A30" s="16" t="s">
        <v>0</v>
      </c>
      <c r="B30" s="16">
        <v>1706</v>
      </c>
      <c r="C30" s="16">
        <v>11</v>
      </c>
      <c r="D30" s="16">
        <v>20</v>
      </c>
      <c r="E30" s="16"/>
      <c r="F30" s="16"/>
      <c r="G30" s="16"/>
      <c r="H30" s="16"/>
      <c r="I30" s="16" t="s">
        <v>1</v>
      </c>
      <c r="J30" s="16" t="s">
        <v>6</v>
      </c>
      <c r="K30" s="16" t="s">
        <v>3</v>
      </c>
      <c r="L30" s="16">
        <v>4</v>
      </c>
      <c r="M30" s="16"/>
      <c r="N30" s="16" t="s">
        <v>5</v>
      </c>
    </row>
    <row r="31" spans="1:14" ht="21">
      <c r="A31" s="16" t="s">
        <v>0</v>
      </c>
      <c r="B31" s="16">
        <v>1708</v>
      </c>
      <c r="C31" s="16">
        <v>12</v>
      </c>
      <c r="D31" s="16">
        <v>29</v>
      </c>
      <c r="E31" s="16"/>
      <c r="F31" s="16"/>
      <c r="G31" s="16">
        <v>240</v>
      </c>
      <c r="H31" s="16"/>
      <c r="I31" s="16" t="s">
        <v>1</v>
      </c>
      <c r="J31" s="16" t="s">
        <v>2</v>
      </c>
      <c r="K31" s="16" t="s">
        <v>3</v>
      </c>
      <c r="L31" s="16">
        <v>5</v>
      </c>
      <c r="M31" s="16" t="s">
        <v>11</v>
      </c>
      <c r="N31" s="16" t="s">
        <v>5</v>
      </c>
    </row>
    <row r="32" spans="1:14" ht="21">
      <c r="A32" s="16" t="s">
        <v>0</v>
      </c>
      <c r="B32" s="16">
        <v>1710</v>
      </c>
      <c r="C32" s="16">
        <v>4</v>
      </c>
      <c r="D32" s="16">
        <v>13</v>
      </c>
      <c r="E32" s="16"/>
      <c r="F32" s="16"/>
      <c r="G32" s="16"/>
      <c r="H32" s="16"/>
      <c r="I32" s="16" t="s">
        <v>1</v>
      </c>
      <c r="J32" s="16" t="s">
        <v>6</v>
      </c>
      <c r="K32" s="16" t="s">
        <v>3</v>
      </c>
      <c r="L32" s="16">
        <v>4</v>
      </c>
      <c r="M32" s="16"/>
      <c r="N32" s="16" t="s">
        <v>5</v>
      </c>
    </row>
    <row r="33" spans="1:14" ht="21">
      <c r="A33" s="16" t="s">
        <v>0</v>
      </c>
      <c r="B33" s="16">
        <v>1711</v>
      </c>
      <c r="C33" s="16">
        <v>3</v>
      </c>
      <c r="D33" s="16">
        <v>25</v>
      </c>
      <c r="E33" s="16"/>
      <c r="F33" s="16"/>
      <c r="G33" s="16">
        <v>456</v>
      </c>
      <c r="H33" s="16"/>
      <c r="I33" s="16" t="s">
        <v>1</v>
      </c>
      <c r="J33" s="16" t="s">
        <v>2</v>
      </c>
      <c r="K33" s="16" t="s">
        <v>3</v>
      </c>
      <c r="L33" s="16">
        <v>4</v>
      </c>
      <c r="M33" s="16"/>
      <c r="N33" s="16" t="s">
        <v>5</v>
      </c>
    </row>
    <row r="34" spans="1:14" ht="21">
      <c r="A34" s="16" t="s">
        <v>0</v>
      </c>
      <c r="B34" s="16">
        <v>1713</v>
      </c>
      <c r="C34" s="16">
        <v>6</v>
      </c>
      <c r="D34" s="16">
        <v>29</v>
      </c>
      <c r="E34" s="16">
        <v>0</v>
      </c>
      <c r="F34" s="16"/>
      <c r="G34" s="16"/>
      <c r="H34" s="16"/>
      <c r="I34" s="16" t="s">
        <v>1</v>
      </c>
      <c r="J34" s="16" t="s">
        <v>6</v>
      </c>
      <c r="K34" s="16" t="s">
        <v>3</v>
      </c>
      <c r="L34" s="16">
        <v>4</v>
      </c>
      <c r="M34" s="16" t="s">
        <v>4</v>
      </c>
      <c r="N34" s="16" t="s">
        <v>5</v>
      </c>
    </row>
    <row r="35" spans="1:14" ht="21">
      <c r="A35" s="16" t="s">
        <v>0</v>
      </c>
      <c r="B35" s="16">
        <v>1717</v>
      </c>
      <c r="C35" s="16">
        <v>9</v>
      </c>
      <c r="D35" s="16">
        <v>23</v>
      </c>
      <c r="E35" s="16"/>
      <c r="F35" s="16"/>
      <c r="G35" s="16"/>
      <c r="H35" s="16"/>
      <c r="I35" s="16" t="s">
        <v>1</v>
      </c>
      <c r="J35" s="16" t="s">
        <v>6</v>
      </c>
      <c r="K35" s="16" t="s">
        <v>3</v>
      </c>
      <c r="L35" s="16">
        <v>4</v>
      </c>
      <c r="M35" s="16"/>
      <c r="N35" s="16" t="s">
        <v>5</v>
      </c>
    </row>
    <row r="36" spans="1:14" ht="21">
      <c r="A36" s="16" t="s">
        <v>0</v>
      </c>
      <c r="B36" s="16">
        <v>1718</v>
      </c>
      <c r="C36" s="16">
        <v>9</v>
      </c>
      <c r="D36" s="16">
        <v>26</v>
      </c>
      <c r="E36" s="16"/>
      <c r="F36" s="16"/>
      <c r="G36" s="16"/>
      <c r="H36" s="16"/>
      <c r="I36" s="16" t="s">
        <v>1</v>
      </c>
      <c r="J36" s="16" t="s">
        <v>6</v>
      </c>
      <c r="K36" s="16" t="s">
        <v>3</v>
      </c>
      <c r="L36" s="16">
        <v>4</v>
      </c>
      <c r="M36" s="16" t="s">
        <v>12</v>
      </c>
      <c r="N36" s="16" t="s">
        <v>5</v>
      </c>
    </row>
    <row r="37" spans="1:14" ht="21">
      <c r="A37" s="16" t="s">
        <v>0</v>
      </c>
      <c r="B37" s="16">
        <v>1719</v>
      </c>
      <c r="C37" s="16">
        <v>6</v>
      </c>
      <c r="D37" s="16">
        <v>10</v>
      </c>
      <c r="E37" s="16"/>
      <c r="F37" s="16"/>
      <c r="G37" s="16">
        <v>24</v>
      </c>
      <c r="H37" s="16"/>
      <c r="I37" s="16" t="s">
        <v>1</v>
      </c>
      <c r="J37" s="16" t="s">
        <v>2</v>
      </c>
      <c r="K37" s="16" t="s">
        <v>3</v>
      </c>
      <c r="L37" s="16">
        <v>4</v>
      </c>
      <c r="M37" s="16" t="s">
        <v>4</v>
      </c>
      <c r="N37" s="16" t="s">
        <v>5</v>
      </c>
    </row>
    <row r="38" spans="1:14" ht="21">
      <c r="A38" s="16" t="s">
        <v>0</v>
      </c>
      <c r="B38" s="16">
        <v>1720</v>
      </c>
      <c r="C38" s="16">
        <v>6</v>
      </c>
      <c r="D38" s="16">
        <v>6</v>
      </c>
      <c r="E38" s="16"/>
      <c r="F38" s="16"/>
      <c r="G38" s="16"/>
      <c r="H38" s="16"/>
      <c r="I38" s="16" t="s">
        <v>1</v>
      </c>
      <c r="J38" s="16" t="s">
        <v>6</v>
      </c>
      <c r="K38" s="16" t="s">
        <v>3</v>
      </c>
      <c r="L38" s="16">
        <v>4</v>
      </c>
      <c r="M38" s="16"/>
      <c r="N38" s="16" t="s">
        <v>5</v>
      </c>
    </row>
    <row r="39" spans="1:14" ht="21">
      <c r="A39" s="16" t="s">
        <v>0</v>
      </c>
      <c r="B39" s="16">
        <v>1721</v>
      </c>
      <c r="C39" s="16">
        <v>6</v>
      </c>
      <c r="D39" s="16">
        <v>22</v>
      </c>
      <c r="E39" s="16"/>
      <c r="F39" s="16"/>
      <c r="G39" s="16"/>
      <c r="H39" s="16"/>
      <c r="I39" s="16" t="s">
        <v>1</v>
      </c>
      <c r="J39" s="16" t="s">
        <v>6</v>
      </c>
      <c r="K39" s="16" t="s">
        <v>3</v>
      </c>
      <c r="L39" s="16">
        <v>4</v>
      </c>
      <c r="M39" s="16" t="s">
        <v>13</v>
      </c>
      <c r="N39" s="16" t="s">
        <v>5</v>
      </c>
    </row>
    <row r="40" spans="1:14" ht="21">
      <c r="A40" s="16" t="s">
        <v>0</v>
      </c>
      <c r="B40" s="16">
        <v>1722</v>
      </c>
      <c r="C40" s="16">
        <v>11</v>
      </c>
      <c r="D40" s="16">
        <v>18</v>
      </c>
      <c r="E40" s="16"/>
      <c r="F40" s="16"/>
      <c r="G40" s="16">
        <v>2880</v>
      </c>
      <c r="H40" s="16"/>
      <c r="I40" s="16" t="s">
        <v>1</v>
      </c>
      <c r="J40" s="16" t="s">
        <v>2</v>
      </c>
      <c r="K40" s="16" t="s">
        <v>3</v>
      </c>
      <c r="L40" s="16">
        <v>4</v>
      </c>
      <c r="M40" s="16" t="s">
        <v>14</v>
      </c>
      <c r="N40" s="16" t="s">
        <v>5</v>
      </c>
    </row>
    <row r="41" spans="1:14" ht="21">
      <c r="A41" s="16" t="s">
        <v>0</v>
      </c>
      <c r="B41" s="16">
        <v>1723</v>
      </c>
      <c r="C41" s="16">
        <v>8</v>
      </c>
      <c r="D41" s="16">
        <v>20</v>
      </c>
      <c r="E41" s="16"/>
      <c r="F41" s="16"/>
      <c r="G41" s="16"/>
      <c r="H41" s="16"/>
      <c r="I41" s="16" t="s">
        <v>1</v>
      </c>
      <c r="J41" s="16" t="s">
        <v>6</v>
      </c>
      <c r="K41" s="16" t="s">
        <v>3</v>
      </c>
      <c r="L41" s="16">
        <v>4</v>
      </c>
      <c r="M41" s="16"/>
      <c r="N41" s="16" t="s">
        <v>5</v>
      </c>
    </row>
    <row r="42" spans="1:14" ht="21">
      <c r="A42" s="16" t="s">
        <v>0</v>
      </c>
      <c r="B42" s="16">
        <v>1728</v>
      </c>
      <c r="C42" s="16">
        <v>11</v>
      </c>
      <c r="D42" s="16">
        <v>10</v>
      </c>
      <c r="E42" s="16"/>
      <c r="F42" s="16"/>
      <c r="G42" s="16"/>
      <c r="H42" s="16"/>
      <c r="I42" s="16" t="s">
        <v>1</v>
      </c>
      <c r="J42" s="16" t="s">
        <v>6</v>
      </c>
      <c r="K42" s="16" t="s">
        <v>3</v>
      </c>
      <c r="L42" s="16">
        <v>4</v>
      </c>
      <c r="M42" s="16"/>
      <c r="N42" s="16" t="s">
        <v>5</v>
      </c>
    </row>
    <row r="43" spans="1:14" ht="21">
      <c r="A43" s="16" t="s">
        <v>0</v>
      </c>
      <c r="B43" s="16">
        <v>1729</v>
      </c>
      <c r="C43" s="16">
        <v>11</v>
      </c>
      <c r="D43" s="16">
        <v>1</v>
      </c>
      <c r="E43" s="16"/>
      <c r="F43" s="16"/>
      <c r="G43" s="16"/>
      <c r="H43" s="16">
        <v>1440</v>
      </c>
      <c r="I43" s="16" t="s">
        <v>1</v>
      </c>
      <c r="J43" s="16" t="s">
        <v>15</v>
      </c>
      <c r="K43" s="16" t="s">
        <v>3</v>
      </c>
      <c r="L43" s="16">
        <v>4</v>
      </c>
      <c r="M43" s="16" t="s">
        <v>4</v>
      </c>
      <c r="N43" s="16" t="s">
        <v>5</v>
      </c>
    </row>
    <row r="44" spans="1:14" ht="21">
      <c r="A44" s="16" t="s">
        <v>0</v>
      </c>
      <c r="B44" s="16">
        <v>1732</v>
      </c>
      <c r="C44" s="16">
        <v>7</v>
      </c>
      <c r="D44" s="16">
        <v>30</v>
      </c>
      <c r="E44" s="16"/>
      <c r="F44" s="16"/>
      <c r="G44" s="16"/>
      <c r="H44" s="16"/>
      <c r="I44" s="16" t="s">
        <v>1</v>
      </c>
      <c r="J44" s="16" t="s">
        <v>6</v>
      </c>
      <c r="K44" s="16" t="s">
        <v>3</v>
      </c>
      <c r="L44" s="16">
        <v>4</v>
      </c>
      <c r="M44" s="16"/>
      <c r="N44" s="16" t="s">
        <v>5</v>
      </c>
    </row>
    <row r="45" spans="1:14" ht="21">
      <c r="A45" s="16" t="s">
        <v>0</v>
      </c>
      <c r="B45" s="16">
        <v>1733</v>
      </c>
      <c r="C45" s="16">
        <v>7</v>
      </c>
      <c r="D45" s="16">
        <v>30</v>
      </c>
      <c r="E45" s="16"/>
      <c r="F45" s="16"/>
      <c r="G45" s="16"/>
      <c r="H45" s="16"/>
      <c r="I45" s="16" t="s">
        <v>1</v>
      </c>
      <c r="J45" s="16" t="s">
        <v>6</v>
      </c>
      <c r="K45" s="16" t="s">
        <v>3</v>
      </c>
      <c r="L45" s="16">
        <v>4</v>
      </c>
      <c r="M45" s="16" t="s">
        <v>16</v>
      </c>
      <c r="N45" s="16" t="s">
        <v>5</v>
      </c>
    </row>
    <row r="46" spans="1:14" ht="21">
      <c r="A46" s="16" t="s">
        <v>0</v>
      </c>
      <c r="B46" s="16">
        <v>1752</v>
      </c>
      <c r="C46" s="16">
        <v>9</v>
      </c>
      <c r="D46" s="16">
        <v>1</v>
      </c>
      <c r="E46" s="16"/>
      <c r="F46" s="16"/>
      <c r="G46" s="16"/>
      <c r="H46" s="16">
        <v>1440</v>
      </c>
      <c r="I46" s="16" t="s">
        <v>1</v>
      </c>
      <c r="J46" s="16" t="s">
        <v>15</v>
      </c>
      <c r="K46" s="16" t="s">
        <v>3</v>
      </c>
      <c r="L46" s="16">
        <v>4</v>
      </c>
      <c r="M46" s="16" t="s">
        <v>17</v>
      </c>
      <c r="N46" s="16" t="s">
        <v>5</v>
      </c>
    </row>
    <row r="47" spans="1:14" ht="21">
      <c r="A47" s="16" t="s">
        <v>0</v>
      </c>
      <c r="B47" s="16">
        <v>1754</v>
      </c>
      <c r="C47" s="16"/>
      <c r="D47" s="16"/>
      <c r="E47" s="16"/>
      <c r="F47" s="16"/>
      <c r="G47" s="16"/>
      <c r="H47" s="16"/>
      <c r="I47" s="16" t="s">
        <v>1</v>
      </c>
      <c r="J47" s="16" t="s">
        <v>6</v>
      </c>
      <c r="K47" s="16" t="s">
        <v>3</v>
      </c>
      <c r="L47" s="16">
        <v>4</v>
      </c>
      <c r="M47" s="16" t="s">
        <v>18</v>
      </c>
      <c r="N47" s="16" t="s">
        <v>5</v>
      </c>
    </row>
    <row r="48" spans="1:14" ht="21">
      <c r="A48" s="16" t="s">
        <v>0</v>
      </c>
      <c r="B48" s="16">
        <v>1776</v>
      </c>
      <c r="C48" s="16">
        <v>9</v>
      </c>
      <c r="D48" s="16">
        <v>5</v>
      </c>
      <c r="E48" s="16"/>
      <c r="F48" s="16"/>
      <c r="G48" s="16"/>
      <c r="H48" s="16"/>
      <c r="I48" s="16" t="s">
        <v>1</v>
      </c>
      <c r="J48" s="16" t="s">
        <v>6</v>
      </c>
      <c r="K48" s="16" t="s">
        <v>3</v>
      </c>
      <c r="L48" s="16">
        <v>4</v>
      </c>
      <c r="M48" s="16" t="s">
        <v>4</v>
      </c>
      <c r="N48" s="16" t="s">
        <v>5</v>
      </c>
    </row>
    <row r="49" spans="1:14" ht="21">
      <c r="A49" s="16" t="s">
        <v>0</v>
      </c>
      <c r="B49" s="16">
        <v>1777</v>
      </c>
      <c r="C49" s="16"/>
      <c r="D49" s="16"/>
      <c r="E49" s="16"/>
      <c r="F49" s="16"/>
      <c r="G49" s="16"/>
      <c r="H49" s="16"/>
      <c r="I49" s="16" t="s">
        <v>1</v>
      </c>
      <c r="J49" s="16" t="s">
        <v>6</v>
      </c>
      <c r="K49" s="16" t="s">
        <v>3</v>
      </c>
      <c r="L49" s="16">
        <v>4</v>
      </c>
      <c r="M49" s="16" t="s">
        <v>19</v>
      </c>
      <c r="N49" s="16" t="s">
        <v>5</v>
      </c>
    </row>
    <row r="50" spans="1:14" ht="42">
      <c r="A50" s="16" t="s">
        <v>0</v>
      </c>
      <c r="B50" s="16">
        <v>1783</v>
      </c>
      <c r="C50" s="16">
        <v>5</v>
      </c>
      <c r="D50" s="16">
        <v>9</v>
      </c>
      <c r="E50" s="16"/>
      <c r="F50" s="16"/>
      <c r="G50" s="16"/>
      <c r="H50" s="16"/>
      <c r="I50" s="16" t="s">
        <v>1</v>
      </c>
      <c r="J50" s="16" t="s">
        <v>6</v>
      </c>
      <c r="K50" s="16" t="s">
        <v>3</v>
      </c>
      <c r="L50" s="16">
        <v>4</v>
      </c>
      <c r="M50" s="16" t="s">
        <v>20</v>
      </c>
      <c r="N50" s="16" t="s">
        <v>834</v>
      </c>
    </row>
    <row r="51" spans="1:14" ht="42">
      <c r="A51" s="16" t="s">
        <v>0</v>
      </c>
      <c r="B51" s="16">
        <v>1783</v>
      </c>
      <c r="C51" s="16">
        <v>5</v>
      </c>
      <c r="D51" s="16">
        <v>10</v>
      </c>
      <c r="E51" s="16"/>
      <c r="F51" s="16"/>
      <c r="G51" s="16">
        <v>1122</v>
      </c>
      <c r="H51" s="16"/>
      <c r="I51" s="16" t="s">
        <v>1</v>
      </c>
      <c r="J51" s="16" t="s">
        <v>2</v>
      </c>
      <c r="K51" s="16" t="s">
        <v>3</v>
      </c>
      <c r="L51" s="16">
        <v>0</v>
      </c>
      <c r="M51" s="16" t="s">
        <v>21</v>
      </c>
      <c r="N51" s="16" t="s">
        <v>833</v>
      </c>
    </row>
    <row r="52" spans="1:14" ht="21">
      <c r="A52" s="16" t="s">
        <v>22</v>
      </c>
      <c r="B52" s="16">
        <v>1783</v>
      </c>
      <c r="C52" s="16">
        <v>6</v>
      </c>
      <c r="D52" s="16">
        <v>25</v>
      </c>
      <c r="E52" s="16">
        <v>6</v>
      </c>
      <c r="F52" s="16"/>
      <c r="G52" s="16">
        <v>4</v>
      </c>
      <c r="H52" s="16"/>
      <c r="I52" s="20" t="s">
        <v>23</v>
      </c>
      <c r="J52" s="16" t="s">
        <v>24</v>
      </c>
      <c r="K52" s="16" t="s">
        <v>25</v>
      </c>
      <c r="L52" s="16">
        <v>1</v>
      </c>
      <c r="M52" s="16" t="s">
        <v>26</v>
      </c>
      <c r="N52" s="16" t="s">
        <v>27</v>
      </c>
    </row>
    <row r="53" spans="1:14" ht="42">
      <c r="A53" s="16" t="s">
        <v>0</v>
      </c>
      <c r="B53" s="16">
        <v>1783</v>
      </c>
      <c r="C53" s="16">
        <v>6</v>
      </c>
      <c r="D53" s="16">
        <v>25</v>
      </c>
      <c r="E53" s="16">
        <v>10</v>
      </c>
      <c r="F53" s="16"/>
      <c r="G53" s="16">
        <v>2</v>
      </c>
      <c r="H53" s="16"/>
      <c r="I53" s="16" t="s">
        <v>1</v>
      </c>
      <c r="J53" s="16" t="s">
        <v>24</v>
      </c>
      <c r="K53" s="16" t="s">
        <v>3</v>
      </c>
      <c r="L53" s="16">
        <v>5</v>
      </c>
      <c r="M53" s="16" t="s">
        <v>28</v>
      </c>
      <c r="N53" s="16" t="s">
        <v>835</v>
      </c>
    </row>
    <row r="54" spans="1:14" ht="42">
      <c r="A54" s="16" t="s">
        <v>22</v>
      </c>
      <c r="B54" s="16">
        <v>1783</v>
      </c>
      <c r="C54" s="16">
        <v>6</v>
      </c>
      <c r="D54" s="16">
        <v>25</v>
      </c>
      <c r="E54" s="16">
        <v>21</v>
      </c>
      <c r="F54" s="16"/>
      <c r="G54" s="16">
        <v>3</v>
      </c>
      <c r="H54" s="16"/>
      <c r="I54" s="16" t="s">
        <v>23</v>
      </c>
      <c r="J54" s="16" t="s">
        <v>24</v>
      </c>
      <c r="K54" s="16" t="s">
        <v>25</v>
      </c>
      <c r="L54" s="16">
        <v>3</v>
      </c>
      <c r="M54" s="16" t="s">
        <v>29</v>
      </c>
      <c r="N54" s="16" t="s">
        <v>834</v>
      </c>
    </row>
    <row r="55" spans="1:14" ht="21">
      <c r="A55" s="16" t="s">
        <v>22</v>
      </c>
      <c r="B55" s="16">
        <v>1783</v>
      </c>
      <c r="C55" s="16">
        <v>6</v>
      </c>
      <c r="D55" s="16">
        <v>26</v>
      </c>
      <c r="E55" s="16">
        <v>16</v>
      </c>
      <c r="F55" s="16"/>
      <c r="G55" s="16">
        <v>2</v>
      </c>
      <c r="H55" s="16"/>
      <c r="I55" s="16" t="s">
        <v>23</v>
      </c>
      <c r="J55" s="16" t="s">
        <v>24</v>
      </c>
      <c r="K55" s="16"/>
      <c r="L55" s="16">
        <v>3</v>
      </c>
      <c r="M55" s="16" t="s">
        <v>30</v>
      </c>
      <c r="N55" s="16" t="s">
        <v>27</v>
      </c>
    </row>
    <row r="56" spans="1:14" ht="42">
      <c r="A56" s="16" t="s">
        <v>0</v>
      </c>
      <c r="B56" s="16">
        <v>1783</v>
      </c>
      <c r="C56" s="16">
        <v>7</v>
      </c>
      <c r="D56" s="16">
        <v>17</v>
      </c>
      <c r="E56" s="16">
        <v>20</v>
      </c>
      <c r="F56" s="16"/>
      <c r="G56" s="16">
        <v>60</v>
      </c>
      <c r="H56" s="16"/>
      <c r="I56" s="16" t="s">
        <v>1</v>
      </c>
      <c r="J56" s="16" t="s">
        <v>2</v>
      </c>
      <c r="K56" s="16" t="s">
        <v>3</v>
      </c>
      <c r="L56" s="16">
        <v>5</v>
      </c>
      <c r="M56" s="16" t="s">
        <v>31</v>
      </c>
      <c r="N56" s="16" t="s">
        <v>835</v>
      </c>
    </row>
    <row r="57" spans="1:14" ht="42">
      <c r="A57" s="16" t="s">
        <v>0</v>
      </c>
      <c r="B57" s="16">
        <v>1783</v>
      </c>
      <c r="C57" s="16">
        <v>7</v>
      </c>
      <c r="D57" s="16">
        <v>21</v>
      </c>
      <c r="E57" s="16"/>
      <c r="F57" s="16"/>
      <c r="G57" s="16">
        <v>168</v>
      </c>
      <c r="H57" s="16"/>
      <c r="I57" s="16" t="s">
        <v>1</v>
      </c>
      <c r="J57" s="16" t="s">
        <v>2</v>
      </c>
      <c r="K57" s="16" t="s">
        <v>3</v>
      </c>
      <c r="L57" s="16">
        <v>3</v>
      </c>
      <c r="M57" s="16" t="s">
        <v>32</v>
      </c>
      <c r="N57" s="16" t="s">
        <v>834</v>
      </c>
    </row>
    <row r="58" spans="1:14" ht="21">
      <c r="A58" s="16" t="s">
        <v>22</v>
      </c>
      <c r="B58" s="16">
        <v>1783</v>
      </c>
      <c r="C58" s="16">
        <v>7</v>
      </c>
      <c r="D58" s="16">
        <v>25</v>
      </c>
      <c r="E58" s="16">
        <v>6</v>
      </c>
      <c r="F58" s="16"/>
      <c r="G58" s="16">
        <v>6</v>
      </c>
      <c r="H58" s="16"/>
      <c r="I58" s="16" t="s">
        <v>23</v>
      </c>
      <c r="J58" s="16" t="s">
        <v>24</v>
      </c>
      <c r="K58" s="16" t="s">
        <v>25</v>
      </c>
      <c r="L58" s="16">
        <v>3</v>
      </c>
      <c r="M58" s="16" t="s">
        <v>33</v>
      </c>
      <c r="N58" s="16" t="s">
        <v>27</v>
      </c>
    </row>
    <row r="59" spans="1:14" ht="21">
      <c r="A59" s="16" t="s">
        <v>22</v>
      </c>
      <c r="B59" s="16">
        <v>1783</v>
      </c>
      <c r="C59" s="16">
        <v>7</v>
      </c>
      <c r="D59" s="16">
        <v>26</v>
      </c>
      <c r="E59" s="16">
        <v>16</v>
      </c>
      <c r="F59" s="16"/>
      <c r="G59" s="16">
        <v>8</v>
      </c>
      <c r="H59" s="16"/>
      <c r="I59" s="16" t="s">
        <v>23</v>
      </c>
      <c r="J59" s="16" t="s">
        <v>24</v>
      </c>
      <c r="K59" s="16" t="s">
        <v>25</v>
      </c>
      <c r="L59" s="16">
        <v>3</v>
      </c>
      <c r="M59" s="16" t="s">
        <v>33</v>
      </c>
      <c r="N59" s="16" t="s">
        <v>27</v>
      </c>
    </row>
    <row r="60" spans="1:14" ht="42">
      <c r="A60" s="16" t="s">
        <v>0</v>
      </c>
      <c r="B60" s="16">
        <v>1783</v>
      </c>
      <c r="C60" s="16">
        <v>7</v>
      </c>
      <c r="D60" s="16">
        <v>27</v>
      </c>
      <c r="E60" s="16">
        <v>12</v>
      </c>
      <c r="F60" s="16"/>
      <c r="G60" s="16"/>
      <c r="H60" s="16"/>
      <c r="I60" s="16" t="s">
        <v>1</v>
      </c>
      <c r="J60" s="16" t="s">
        <v>6</v>
      </c>
      <c r="K60" s="16" t="s">
        <v>3</v>
      </c>
      <c r="L60" s="16">
        <v>5</v>
      </c>
      <c r="M60" s="16" t="s">
        <v>34</v>
      </c>
      <c r="N60" s="16" t="s">
        <v>834</v>
      </c>
    </row>
    <row r="61" spans="1:14" ht="42">
      <c r="A61" s="16" t="s">
        <v>22</v>
      </c>
      <c r="B61" s="16">
        <v>1783</v>
      </c>
      <c r="C61" s="16">
        <v>7</v>
      </c>
      <c r="D61" s="16">
        <v>27</v>
      </c>
      <c r="E61" s="16">
        <v>16</v>
      </c>
      <c r="F61" s="16"/>
      <c r="G61" s="16">
        <v>2</v>
      </c>
      <c r="H61" s="16"/>
      <c r="I61" s="16" t="s">
        <v>23</v>
      </c>
      <c r="J61" s="16" t="s">
        <v>24</v>
      </c>
      <c r="K61" s="16" t="s">
        <v>25</v>
      </c>
      <c r="L61" s="16">
        <v>4</v>
      </c>
      <c r="M61" s="16" t="s">
        <v>35</v>
      </c>
      <c r="N61" s="16" t="s">
        <v>835</v>
      </c>
    </row>
    <row r="62" spans="1:14" ht="42">
      <c r="A62" s="16" t="s">
        <v>22</v>
      </c>
      <c r="B62" s="16">
        <v>1783</v>
      </c>
      <c r="C62" s="16">
        <v>7</v>
      </c>
      <c r="D62" s="16">
        <v>28</v>
      </c>
      <c r="E62" s="16">
        <v>12</v>
      </c>
      <c r="F62" s="16"/>
      <c r="G62" s="16">
        <v>12</v>
      </c>
      <c r="H62" s="16"/>
      <c r="I62" s="16" t="s">
        <v>23</v>
      </c>
      <c r="J62" s="16" t="s">
        <v>24</v>
      </c>
      <c r="K62" s="16" t="s">
        <v>25</v>
      </c>
      <c r="L62" s="16">
        <v>4</v>
      </c>
      <c r="M62" s="16" t="s">
        <v>36</v>
      </c>
      <c r="N62" s="16" t="s">
        <v>835</v>
      </c>
    </row>
    <row r="63" spans="1:14" ht="63">
      <c r="A63" s="16" t="s">
        <v>22</v>
      </c>
      <c r="B63" s="16">
        <v>1783</v>
      </c>
      <c r="C63" s="16">
        <v>7</v>
      </c>
      <c r="D63" s="16">
        <v>29</v>
      </c>
      <c r="E63" s="16">
        <v>14</v>
      </c>
      <c r="F63" s="16"/>
      <c r="G63" s="16">
        <v>5</v>
      </c>
      <c r="H63" s="16"/>
      <c r="I63" s="16" t="s">
        <v>23</v>
      </c>
      <c r="J63" s="16" t="s">
        <v>24</v>
      </c>
      <c r="K63" s="16" t="s">
        <v>25</v>
      </c>
      <c r="L63" s="16">
        <v>5</v>
      </c>
      <c r="M63" s="16" t="s">
        <v>37</v>
      </c>
      <c r="N63" s="16" t="s">
        <v>835</v>
      </c>
    </row>
    <row r="64" spans="1:14" ht="42">
      <c r="A64" s="16" t="s">
        <v>22</v>
      </c>
      <c r="B64" s="16">
        <v>1783</v>
      </c>
      <c r="C64" s="16">
        <v>7</v>
      </c>
      <c r="D64" s="16">
        <v>30</v>
      </c>
      <c r="E64" s="16">
        <v>12</v>
      </c>
      <c r="F64" s="16"/>
      <c r="G64" s="16">
        <v>7</v>
      </c>
      <c r="H64" s="16"/>
      <c r="I64" s="16" t="s">
        <v>23</v>
      </c>
      <c r="J64" s="16" t="s">
        <v>24</v>
      </c>
      <c r="K64" s="16" t="s">
        <v>25</v>
      </c>
      <c r="L64" s="16">
        <v>5</v>
      </c>
      <c r="M64" s="16" t="s">
        <v>38</v>
      </c>
      <c r="N64" s="16" t="s">
        <v>835</v>
      </c>
    </row>
    <row r="65" spans="1:14" ht="42">
      <c r="A65" s="16" t="s">
        <v>22</v>
      </c>
      <c r="B65" s="16">
        <v>1783</v>
      </c>
      <c r="C65" s="16">
        <v>7</v>
      </c>
      <c r="D65" s="16">
        <v>30</v>
      </c>
      <c r="E65" s="16">
        <v>20</v>
      </c>
      <c r="F65" s="16"/>
      <c r="G65" s="16">
        <v>8</v>
      </c>
      <c r="H65" s="16"/>
      <c r="I65" s="16" t="s">
        <v>23</v>
      </c>
      <c r="J65" s="16" t="s">
        <v>24</v>
      </c>
      <c r="K65" s="16" t="s">
        <v>25</v>
      </c>
      <c r="L65" s="16">
        <v>5</v>
      </c>
      <c r="M65" s="16" t="s">
        <v>39</v>
      </c>
      <c r="N65" s="16" t="s">
        <v>835</v>
      </c>
    </row>
    <row r="66" spans="1:14" ht="42">
      <c r="A66" s="16" t="s">
        <v>22</v>
      </c>
      <c r="B66" s="16">
        <v>1783</v>
      </c>
      <c r="C66" s="16">
        <v>7</v>
      </c>
      <c r="D66" s="16">
        <v>31</v>
      </c>
      <c r="E66" s="16"/>
      <c r="F66" s="16"/>
      <c r="G66" s="16">
        <v>48</v>
      </c>
      <c r="H66" s="16"/>
      <c r="I66" s="16" t="s">
        <v>1</v>
      </c>
      <c r="J66" s="16" t="s">
        <v>2</v>
      </c>
      <c r="K66" s="16" t="s">
        <v>3</v>
      </c>
      <c r="L66" s="16">
        <v>2</v>
      </c>
      <c r="M66" s="16" t="s">
        <v>40</v>
      </c>
      <c r="N66" s="16" t="s">
        <v>834</v>
      </c>
    </row>
    <row r="67" spans="1:14" ht="42">
      <c r="A67" s="16" t="s">
        <v>22</v>
      </c>
      <c r="B67" s="16">
        <v>1783</v>
      </c>
      <c r="C67" s="16">
        <v>8</v>
      </c>
      <c r="D67" s="16">
        <v>2</v>
      </c>
      <c r="E67" s="16">
        <v>12</v>
      </c>
      <c r="F67" s="16"/>
      <c r="G67" s="16">
        <v>8</v>
      </c>
      <c r="H67" s="16"/>
      <c r="I67" s="16" t="s">
        <v>23</v>
      </c>
      <c r="J67" s="16" t="s">
        <v>24</v>
      </c>
      <c r="K67" s="16" t="s">
        <v>25</v>
      </c>
      <c r="L67" s="16">
        <v>4</v>
      </c>
      <c r="M67" s="16" t="s">
        <v>41</v>
      </c>
      <c r="N67" s="16" t="s">
        <v>835</v>
      </c>
    </row>
    <row r="68" spans="1:14" ht="63">
      <c r="A68" s="16" t="s">
        <v>0</v>
      </c>
      <c r="B68" s="16">
        <v>1783</v>
      </c>
      <c r="C68" s="16">
        <v>8</v>
      </c>
      <c r="D68" s="16">
        <v>2</v>
      </c>
      <c r="E68" s="16">
        <v>20</v>
      </c>
      <c r="F68" s="16"/>
      <c r="G68" s="16">
        <v>60</v>
      </c>
      <c r="H68" s="16"/>
      <c r="I68" s="16" t="s">
        <v>1</v>
      </c>
      <c r="J68" s="16" t="s">
        <v>2</v>
      </c>
      <c r="K68" s="16" t="s">
        <v>3</v>
      </c>
      <c r="L68" s="16">
        <v>5</v>
      </c>
      <c r="M68" s="16" t="s">
        <v>42</v>
      </c>
      <c r="N68" s="16" t="s">
        <v>43</v>
      </c>
    </row>
    <row r="69" spans="1:14" ht="42">
      <c r="A69" s="16" t="s">
        <v>22</v>
      </c>
      <c r="B69" s="16">
        <v>1783</v>
      </c>
      <c r="C69" s="16">
        <v>8</v>
      </c>
      <c r="D69" s="16">
        <v>3</v>
      </c>
      <c r="E69" s="16">
        <v>14</v>
      </c>
      <c r="F69" s="16"/>
      <c r="G69" s="16">
        <v>18</v>
      </c>
      <c r="H69" s="16"/>
      <c r="I69" s="16" t="s">
        <v>23</v>
      </c>
      <c r="J69" s="16" t="s">
        <v>24</v>
      </c>
      <c r="K69" s="16" t="s">
        <v>25</v>
      </c>
      <c r="L69" s="16">
        <v>5</v>
      </c>
      <c r="M69" s="16" t="s">
        <v>44</v>
      </c>
      <c r="N69" s="16" t="s">
        <v>835</v>
      </c>
    </row>
    <row r="70" spans="1:14" ht="42">
      <c r="A70" s="16" t="s">
        <v>22</v>
      </c>
      <c r="B70" s="16">
        <v>1783</v>
      </c>
      <c r="C70" s="16">
        <v>8</v>
      </c>
      <c r="D70" s="16">
        <v>4</v>
      </c>
      <c r="E70" s="16">
        <v>12</v>
      </c>
      <c r="F70" s="16"/>
      <c r="G70" s="16">
        <v>4</v>
      </c>
      <c r="H70" s="16"/>
      <c r="I70" s="16" t="s">
        <v>23</v>
      </c>
      <c r="J70" s="16" t="s">
        <v>24</v>
      </c>
      <c r="K70" s="16" t="s">
        <v>25</v>
      </c>
      <c r="L70" s="16">
        <v>6</v>
      </c>
      <c r="M70" s="16" t="s">
        <v>45</v>
      </c>
      <c r="N70" s="16" t="s">
        <v>835</v>
      </c>
    </row>
    <row r="71" spans="1:14" ht="42">
      <c r="A71" s="16" t="s">
        <v>22</v>
      </c>
      <c r="B71" s="16">
        <v>1783</v>
      </c>
      <c r="C71" s="16">
        <v>8</v>
      </c>
      <c r="D71" s="16">
        <v>4</v>
      </c>
      <c r="E71" s="16">
        <v>16</v>
      </c>
      <c r="F71" s="16"/>
      <c r="G71" s="16"/>
      <c r="H71" s="16"/>
      <c r="I71" s="16" t="s">
        <v>23</v>
      </c>
      <c r="J71" s="16" t="s">
        <v>46</v>
      </c>
      <c r="K71" s="16" t="s">
        <v>25</v>
      </c>
      <c r="L71" s="16">
        <v>6</v>
      </c>
      <c r="M71" s="16" t="s">
        <v>47</v>
      </c>
      <c r="N71" s="16" t="s">
        <v>835</v>
      </c>
    </row>
    <row r="72" spans="1:14" ht="63">
      <c r="A72" s="16" t="s">
        <v>0</v>
      </c>
      <c r="B72" s="16">
        <v>1783</v>
      </c>
      <c r="C72" s="16">
        <v>8</v>
      </c>
      <c r="D72" s="16">
        <v>4</v>
      </c>
      <c r="E72" s="16">
        <v>18</v>
      </c>
      <c r="F72" s="16"/>
      <c r="G72" s="16">
        <v>14</v>
      </c>
      <c r="H72" s="16"/>
      <c r="I72" s="16" t="s">
        <v>1</v>
      </c>
      <c r="J72" s="16" t="s">
        <v>2</v>
      </c>
      <c r="K72" s="16" t="s">
        <v>3</v>
      </c>
      <c r="L72" s="16">
        <v>6</v>
      </c>
      <c r="M72" s="16" t="s">
        <v>48</v>
      </c>
      <c r="N72" s="16" t="s">
        <v>835</v>
      </c>
    </row>
    <row r="73" spans="1:14" ht="42">
      <c r="A73" s="16" t="s">
        <v>22</v>
      </c>
      <c r="B73" s="16">
        <v>1783</v>
      </c>
      <c r="C73" s="16">
        <v>8</v>
      </c>
      <c r="D73" s="16">
        <v>5</v>
      </c>
      <c r="E73" s="16">
        <v>3</v>
      </c>
      <c r="F73" s="16"/>
      <c r="G73" s="16"/>
      <c r="H73" s="16"/>
      <c r="I73" s="16" t="s">
        <v>23</v>
      </c>
      <c r="J73" s="16" t="s">
        <v>46</v>
      </c>
      <c r="K73" s="16" t="s">
        <v>25</v>
      </c>
      <c r="L73" s="16">
        <v>6</v>
      </c>
      <c r="M73" s="16" t="s">
        <v>49</v>
      </c>
      <c r="N73" s="16" t="s">
        <v>836</v>
      </c>
    </row>
    <row r="74" spans="1:14" ht="42">
      <c r="A74" s="16" t="s">
        <v>0</v>
      </c>
      <c r="B74" s="16">
        <v>1783</v>
      </c>
      <c r="C74" s="16">
        <v>8</v>
      </c>
      <c r="D74" s="16">
        <v>5</v>
      </c>
      <c r="E74" s="16">
        <v>8</v>
      </c>
      <c r="F74" s="16"/>
      <c r="G74" s="16">
        <v>960</v>
      </c>
      <c r="H74" s="16"/>
      <c r="I74" s="16" t="s">
        <v>1</v>
      </c>
      <c r="J74" s="16" t="s">
        <v>2</v>
      </c>
      <c r="K74" s="16" t="s">
        <v>3</v>
      </c>
      <c r="L74" s="16">
        <v>3</v>
      </c>
      <c r="M74" s="16" t="s">
        <v>50</v>
      </c>
      <c r="N74" s="16" t="s">
        <v>835</v>
      </c>
    </row>
    <row r="75" spans="1:14" ht="63">
      <c r="A75" s="16" t="s">
        <v>0</v>
      </c>
      <c r="B75" s="16">
        <v>1783</v>
      </c>
      <c r="C75" s="16">
        <v>8</v>
      </c>
      <c r="D75" s="16">
        <v>5</v>
      </c>
      <c r="E75" s="16">
        <v>10</v>
      </c>
      <c r="F75" s="16"/>
      <c r="G75" s="16"/>
      <c r="H75" s="16"/>
      <c r="I75" s="16" t="s">
        <v>1</v>
      </c>
      <c r="J75" s="16" t="s">
        <v>6</v>
      </c>
      <c r="K75" s="16" t="s">
        <v>3</v>
      </c>
      <c r="L75" s="16">
        <v>6</v>
      </c>
      <c r="M75" s="16" t="s">
        <v>51</v>
      </c>
      <c r="N75" s="16" t="s">
        <v>835</v>
      </c>
    </row>
    <row r="76" spans="1:14" ht="21">
      <c r="A76" s="16" t="s">
        <v>0</v>
      </c>
      <c r="B76" s="16">
        <v>1803</v>
      </c>
      <c r="C76" s="16">
        <v>7</v>
      </c>
      <c r="D76" s="16">
        <v>4</v>
      </c>
      <c r="E76" s="16"/>
      <c r="F76" s="16"/>
      <c r="G76" s="16">
        <v>3336</v>
      </c>
      <c r="H76" s="16"/>
      <c r="I76" s="16" t="s">
        <v>1</v>
      </c>
      <c r="J76" s="16" t="s">
        <v>2</v>
      </c>
      <c r="K76" s="16" t="s">
        <v>3</v>
      </c>
      <c r="L76" s="16">
        <v>4</v>
      </c>
      <c r="M76" s="16" t="s">
        <v>52</v>
      </c>
      <c r="N76" s="16" t="s">
        <v>5</v>
      </c>
    </row>
    <row r="77" spans="1:14" ht="21">
      <c r="A77" s="16" t="s">
        <v>0</v>
      </c>
      <c r="B77" s="16">
        <v>1803</v>
      </c>
      <c r="C77" s="16">
        <v>11</v>
      </c>
      <c r="D77" s="16">
        <v>20</v>
      </c>
      <c r="E77" s="16"/>
      <c r="F77" s="16"/>
      <c r="G77" s="16"/>
      <c r="H77" s="16"/>
      <c r="I77" s="16" t="s">
        <v>1</v>
      </c>
      <c r="J77" s="16" t="s">
        <v>6</v>
      </c>
      <c r="K77" s="16" t="s">
        <v>3</v>
      </c>
      <c r="L77" s="16">
        <v>5</v>
      </c>
      <c r="M77" s="16" t="s">
        <v>53</v>
      </c>
      <c r="N77" s="16" t="s">
        <v>5</v>
      </c>
    </row>
    <row r="78" spans="1:14" ht="21">
      <c r="A78" s="16" t="s">
        <v>0</v>
      </c>
      <c r="B78" s="16">
        <v>1815</v>
      </c>
      <c r="C78" s="16">
        <v>2</v>
      </c>
      <c r="D78" s="16">
        <v>28</v>
      </c>
      <c r="E78" s="16"/>
      <c r="F78" s="16"/>
      <c r="G78" s="16"/>
      <c r="H78" s="16"/>
      <c r="I78" s="16" t="s">
        <v>1</v>
      </c>
      <c r="J78" s="16" t="s">
        <v>6</v>
      </c>
      <c r="K78" s="16" t="s">
        <v>3</v>
      </c>
      <c r="L78" s="16">
        <v>4</v>
      </c>
      <c r="M78" s="16" t="s">
        <v>4</v>
      </c>
      <c r="N78" s="16" t="s">
        <v>5</v>
      </c>
    </row>
    <row r="79" spans="1:14" ht="21">
      <c r="A79" s="16" t="s">
        <v>0</v>
      </c>
      <c r="B79" s="16">
        <v>1864</v>
      </c>
      <c r="C79" s="16"/>
      <c r="D79" s="16"/>
      <c r="E79" s="16"/>
      <c r="F79" s="16"/>
      <c r="G79" s="16"/>
      <c r="H79" s="16"/>
      <c r="I79" s="16" t="s">
        <v>1</v>
      </c>
      <c r="J79" s="16" t="s">
        <v>6</v>
      </c>
      <c r="K79" s="16" t="s">
        <v>54</v>
      </c>
      <c r="L79" s="16">
        <v>2</v>
      </c>
      <c r="M79" s="16" t="s">
        <v>55</v>
      </c>
      <c r="N79" s="16" t="s">
        <v>5</v>
      </c>
    </row>
    <row r="80" spans="1:14" ht="21">
      <c r="A80" s="16" t="s">
        <v>0</v>
      </c>
      <c r="B80" s="16">
        <v>1866</v>
      </c>
      <c r="C80" s="16"/>
      <c r="D80" s="16"/>
      <c r="E80" s="16"/>
      <c r="F80" s="16"/>
      <c r="G80" s="16">
        <v>365</v>
      </c>
      <c r="H80" s="16"/>
      <c r="I80" s="16" t="s">
        <v>1</v>
      </c>
      <c r="J80" s="16" t="s">
        <v>2</v>
      </c>
      <c r="K80" s="16" t="s">
        <v>54</v>
      </c>
      <c r="L80" s="16">
        <v>2</v>
      </c>
      <c r="M80" s="16" t="s">
        <v>56</v>
      </c>
      <c r="N80" s="16" t="s">
        <v>5</v>
      </c>
    </row>
    <row r="81" spans="1:14" ht="21">
      <c r="A81" s="16" t="s">
        <v>0</v>
      </c>
      <c r="B81" s="16">
        <v>1867</v>
      </c>
      <c r="C81" s="16">
        <v>8</v>
      </c>
      <c r="D81" s="16"/>
      <c r="E81" s="16"/>
      <c r="F81" s="16"/>
      <c r="G81" s="16"/>
      <c r="H81" s="16"/>
      <c r="I81" s="16" t="s">
        <v>1</v>
      </c>
      <c r="J81" s="16" t="s">
        <v>6</v>
      </c>
      <c r="K81" s="16" t="s">
        <v>3</v>
      </c>
      <c r="L81" s="16">
        <v>4</v>
      </c>
      <c r="M81" s="16" t="s">
        <v>57</v>
      </c>
      <c r="N81" s="16" t="s">
        <v>5</v>
      </c>
    </row>
    <row r="82" spans="1:14" ht="21">
      <c r="A82" s="16" t="s">
        <v>0</v>
      </c>
      <c r="B82" s="16">
        <v>1869</v>
      </c>
      <c r="C82" s="16">
        <v>3</v>
      </c>
      <c r="D82" s="16"/>
      <c r="E82" s="16"/>
      <c r="F82" s="16"/>
      <c r="G82" s="16">
        <v>5760</v>
      </c>
      <c r="H82" s="16"/>
      <c r="I82" s="16" t="s">
        <v>1</v>
      </c>
      <c r="J82" s="16" t="s">
        <v>2</v>
      </c>
      <c r="K82" s="16" t="s">
        <v>3</v>
      </c>
      <c r="L82" s="16">
        <v>4</v>
      </c>
      <c r="M82" s="16" t="s">
        <v>58</v>
      </c>
      <c r="N82" s="16" t="s">
        <v>5</v>
      </c>
    </row>
    <row r="83" spans="1:14" ht="21">
      <c r="A83" s="16" t="s">
        <v>0</v>
      </c>
      <c r="B83" s="16">
        <v>1875</v>
      </c>
      <c r="C83" s="16">
        <v>6</v>
      </c>
      <c r="D83" s="16">
        <v>14</v>
      </c>
      <c r="E83" s="16"/>
      <c r="F83" s="16"/>
      <c r="G83" s="16"/>
      <c r="H83" s="16"/>
      <c r="I83" s="16" t="s">
        <v>1</v>
      </c>
      <c r="J83" s="16" t="s">
        <v>6</v>
      </c>
      <c r="K83" s="16" t="s">
        <v>3</v>
      </c>
      <c r="L83" s="16">
        <v>4</v>
      </c>
      <c r="M83" s="16" t="s">
        <v>4</v>
      </c>
      <c r="N83" s="16" t="s">
        <v>5</v>
      </c>
    </row>
    <row r="84" spans="1:14" ht="21">
      <c r="A84" s="16" t="s">
        <v>0</v>
      </c>
      <c r="B84" s="16">
        <v>1879</v>
      </c>
      <c r="C84" s="16">
        <v>9</v>
      </c>
      <c r="D84" s="16">
        <v>27</v>
      </c>
      <c r="E84" s="16"/>
      <c r="F84" s="16"/>
      <c r="G84" s="16">
        <v>24</v>
      </c>
      <c r="H84" s="16"/>
      <c r="I84" s="16" t="s">
        <v>1</v>
      </c>
      <c r="J84" s="16" t="s">
        <v>2</v>
      </c>
      <c r="K84" s="16" t="s">
        <v>3</v>
      </c>
      <c r="L84" s="16">
        <v>4</v>
      </c>
      <c r="M84" s="16"/>
      <c r="N84" s="16" t="s">
        <v>5</v>
      </c>
    </row>
    <row r="85" spans="1:14" ht="21">
      <c r="A85" s="16" t="s">
        <v>0</v>
      </c>
      <c r="B85" s="16">
        <v>1889</v>
      </c>
      <c r="C85" s="16">
        <v>12</v>
      </c>
      <c r="D85" s="16">
        <v>24</v>
      </c>
      <c r="E85" s="16"/>
      <c r="F85" s="16"/>
      <c r="G85" s="16"/>
      <c r="H85" s="16"/>
      <c r="I85" s="16" t="s">
        <v>1</v>
      </c>
      <c r="J85" s="16" t="s">
        <v>6</v>
      </c>
      <c r="K85" s="16" t="s">
        <v>3</v>
      </c>
      <c r="L85" s="16">
        <v>4</v>
      </c>
      <c r="M85" s="16" t="s">
        <v>59</v>
      </c>
      <c r="N85" s="16" t="s">
        <v>5</v>
      </c>
    </row>
    <row r="86" spans="1:14" ht="21">
      <c r="A86" s="16" t="s">
        <v>0</v>
      </c>
      <c r="B86" s="16">
        <v>1890</v>
      </c>
      <c r="C86" s="16">
        <v>1</v>
      </c>
      <c r="D86" s="16">
        <v>5</v>
      </c>
      <c r="E86" s="16">
        <v>21</v>
      </c>
      <c r="F86" s="16"/>
      <c r="G86" s="16">
        <v>6</v>
      </c>
      <c r="H86" s="16"/>
      <c r="I86" s="16" t="s">
        <v>1</v>
      </c>
      <c r="J86" s="16" t="s">
        <v>2</v>
      </c>
      <c r="K86" s="16" t="s">
        <v>54</v>
      </c>
      <c r="L86" s="16">
        <v>2</v>
      </c>
      <c r="M86" s="16" t="s">
        <v>60</v>
      </c>
      <c r="N86" s="16" t="s">
        <v>5</v>
      </c>
    </row>
    <row r="87" spans="1:14" ht="21">
      <c r="A87" s="16" t="s">
        <v>0</v>
      </c>
      <c r="B87" s="16">
        <v>1894</v>
      </c>
      <c r="C87" s="16">
        <v>4</v>
      </c>
      <c r="D87" s="16"/>
      <c r="E87" s="16"/>
      <c r="F87" s="16"/>
      <c r="G87" s="16">
        <v>2160</v>
      </c>
      <c r="H87" s="16"/>
      <c r="I87" s="16" t="s">
        <v>1</v>
      </c>
      <c r="J87" s="16" t="s">
        <v>2</v>
      </c>
      <c r="K87" s="16" t="s">
        <v>3</v>
      </c>
      <c r="L87" s="16">
        <v>4</v>
      </c>
      <c r="M87" s="16" t="s">
        <v>61</v>
      </c>
      <c r="N87" s="16" t="s">
        <v>5</v>
      </c>
    </row>
    <row r="88" spans="1:14" ht="21">
      <c r="A88" s="16" t="s">
        <v>0</v>
      </c>
      <c r="B88" s="16">
        <v>1899</v>
      </c>
      <c r="C88" s="16">
        <v>3</v>
      </c>
      <c r="D88" s="16"/>
      <c r="E88" s="16"/>
      <c r="F88" s="16"/>
      <c r="G88" s="16">
        <f>24*62*365</f>
        <v>543120</v>
      </c>
      <c r="H88" s="16"/>
      <c r="I88" s="16" t="s">
        <v>1</v>
      </c>
      <c r="J88" s="16" t="s">
        <v>2</v>
      </c>
      <c r="K88" s="16" t="s">
        <v>3</v>
      </c>
      <c r="L88" s="16">
        <v>4</v>
      </c>
      <c r="M88" s="16" t="s">
        <v>62</v>
      </c>
      <c r="N88" s="16" t="s">
        <v>5</v>
      </c>
    </row>
    <row r="89" spans="1:14" ht="21">
      <c r="A89" s="16" t="s">
        <v>0</v>
      </c>
      <c r="B89" s="16">
        <v>1905</v>
      </c>
      <c r="C89" s="16">
        <v>10</v>
      </c>
      <c r="D89" s="16">
        <v>21</v>
      </c>
      <c r="E89" s="16"/>
      <c r="F89" s="16"/>
      <c r="G89" s="16">
        <v>168</v>
      </c>
      <c r="H89" s="16"/>
      <c r="I89" s="16" t="s">
        <v>1</v>
      </c>
      <c r="J89" s="16" t="s">
        <v>2</v>
      </c>
      <c r="K89" s="16" t="s">
        <v>54</v>
      </c>
      <c r="L89" s="16">
        <v>2</v>
      </c>
      <c r="M89" s="16" t="s">
        <v>55</v>
      </c>
      <c r="N89" s="16" t="s">
        <v>5</v>
      </c>
    </row>
    <row r="90" spans="1:14" ht="21">
      <c r="A90" s="16" t="s">
        <v>0</v>
      </c>
      <c r="B90" s="16">
        <v>1906</v>
      </c>
      <c r="C90" s="16">
        <v>4</v>
      </c>
      <c r="D90" s="16">
        <v>6</v>
      </c>
      <c r="E90" s="16"/>
      <c r="F90" s="16"/>
      <c r="G90" s="16">
        <v>336</v>
      </c>
      <c r="H90" s="16"/>
      <c r="I90" s="16" t="s">
        <v>1</v>
      </c>
      <c r="J90" s="16" t="s">
        <v>2</v>
      </c>
      <c r="K90" s="16" t="s">
        <v>54</v>
      </c>
      <c r="L90" s="16">
        <v>2</v>
      </c>
      <c r="M90" s="16" t="s">
        <v>55</v>
      </c>
      <c r="N90" s="16" t="s">
        <v>5</v>
      </c>
    </row>
    <row r="91" spans="1:14" ht="21">
      <c r="A91" s="16" t="s">
        <v>0</v>
      </c>
      <c r="B91" s="16">
        <v>1929</v>
      </c>
      <c r="C91" s="16">
        <v>12</v>
      </c>
      <c r="D91" s="16">
        <v>8</v>
      </c>
      <c r="E91" s="16"/>
      <c r="F91" s="16"/>
      <c r="G91" s="16"/>
      <c r="H91" s="16"/>
      <c r="I91" s="16" t="s">
        <v>1</v>
      </c>
      <c r="J91" s="16" t="s">
        <v>6</v>
      </c>
      <c r="K91" s="16" t="s">
        <v>3</v>
      </c>
      <c r="L91" s="16">
        <v>5</v>
      </c>
      <c r="M91" s="16" t="s">
        <v>63</v>
      </c>
      <c r="N91" s="16" t="s">
        <v>5</v>
      </c>
    </row>
    <row r="92" spans="1:14" ht="21">
      <c r="A92" s="16" t="s">
        <v>0</v>
      </c>
      <c r="B92" s="16">
        <v>1936</v>
      </c>
      <c r="C92" s="16">
        <v>3</v>
      </c>
      <c r="D92" s="16">
        <v>18</v>
      </c>
      <c r="E92" s="16"/>
      <c r="F92" s="16"/>
      <c r="G92" s="16"/>
      <c r="H92" s="16"/>
      <c r="I92" s="16" t="s">
        <v>1</v>
      </c>
      <c r="J92" s="16" t="s">
        <v>6</v>
      </c>
      <c r="K92" s="16" t="s">
        <v>3</v>
      </c>
      <c r="L92" s="16">
        <v>5</v>
      </c>
      <c r="M92" s="16" t="s">
        <v>64</v>
      </c>
      <c r="N92" s="16" t="s">
        <v>5</v>
      </c>
    </row>
    <row r="93" spans="1:14" ht="21">
      <c r="A93" s="16" t="s">
        <v>0</v>
      </c>
      <c r="B93" s="16">
        <v>1954</v>
      </c>
      <c r="C93" s="16">
        <v>6</v>
      </c>
      <c r="D93" s="16">
        <v>24</v>
      </c>
      <c r="E93" s="16"/>
      <c r="F93" s="16"/>
      <c r="G93" s="16"/>
      <c r="H93" s="16"/>
      <c r="I93" s="16" t="s">
        <v>1</v>
      </c>
      <c r="J93" s="16" t="s">
        <v>6</v>
      </c>
      <c r="K93" s="16" t="s">
        <v>3</v>
      </c>
      <c r="L93" s="16">
        <v>5</v>
      </c>
      <c r="M93" s="16" t="s">
        <v>63</v>
      </c>
      <c r="N93" s="16" t="s">
        <v>5</v>
      </c>
    </row>
    <row r="94" spans="1:14" ht="21">
      <c r="A94" s="16" t="s">
        <v>0</v>
      </c>
      <c r="B94" s="16">
        <v>1965</v>
      </c>
      <c r="C94" s="16">
        <v>5</v>
      </c>
      <c r="D94" s="16">
        <v>23</v>
      </c>
      <c r="E94" s="16"/>
      <c r="F94" s="16"/>
      <c r="G94" s="16"/>
      <c r="H94" s="16"/>
      <c r="I94" s="16" t="s">
        <v>1</v>
      </c>
      <c r="J94" s="16" t="s">
        <v>6</v>
      </c>
      <c r="K94" s="16" t="s">
        <v>3</v>
      </c>
      <c r="L94" s="16">
        <v>3</v>
      </c>
      <c r="M94" s="16" t="s">
        <v>65</v>
      </c>
      <c r="N94" s="16" t="s">
        <v>5</v>
      </c>
    </row>
    <row r="95" spans="1:14" ht="21">
      <c r="A95" s="16" t="s">
        <v>0</v>
      </c>
      <c r="B95" s="16">
        <v>1973</v>
      </c>
      <c r="C95" s="16">
        <v>2</v>
      </c>
      <c r="D95" s="16">
        <v>1</v>
      </c>
      <c r="E95" s="16"/>
      <c r="F95" s="16"/>
      <c r="G95" s="16">
        <v>2880</v>
      </c>
      <c r="H95" s="16"/>
      <c r="I95" s="16" t="s">
        <v>1</v>
      </c>
      <c r="J95" s="16" t="s">
        <v>2</v>
      </c>
      <c r="K95" s="16" t="s">
        <v>3</v>
      </c>
      <c r="L95" s="16">
        <v>4</v>
      </c>
      <c r="M95" s="16"/>
      <c r="N95" s="16" t="s">
        <v>5</v>
      </c>
    </row>
    <row r="96" spans="1:14" ht="21">
      <c r="A96" s="16" t="s">
        <v>0</v>
      </c>
      <c r="B96" s="16">
        <v>1981</v>
      </c>
      <c r="C96" s="16">
        <v>3</v>
      </c>
      <c r="D96" s="16"/>
      <c r="E96" s="16"/>
      <c r="F96" s="16"/>
      <c r="G96" s="16"/>
      <c r="H96" s="16"/>
      <c r="I96" s="16" t="s">
        <v>1</v>
      </c>
      <c r="J96" s="16" t="s">
        <v>6</v>
      </c>
      <c r="K96" s="16" t="s">
        <v>54</v>
      </c>
      <c r="L96" s="16">
        <v>2</v>
      </c>
      <c r="M96" s="16" t="s">
        <v>66</v>
      </c>
      <c r="N96" s="16" t="s">
        <v>5</v>
      </c>
    </row>
    <row r="97" spans="1:14" ht="21">
      <c r="A97" s="16" t="s">
        <v>0</v>
      </c>
      <c r="B97" s="16">
        <v>1981</v>
      </c>
      <c r="C97" s="16">
        <v>8</v>
      </c>
      <c r="D97" s="16"/>
      <c r="E97" s="16"/>
      <c r="F97" s="16"/>
      <c r="G97" s="16"/>
      <c r="H97" s="16"/>
      <c r="I97" s="16" t="s">
        <v>1</v>
      </c>
      <c r="J97" s="16" t="s">
        <v>6</v>
      </c>
      <c r="K97" s="16" t="s">
        <v>54</v>
      </c>
      <c r="L97" s="16">
        <v>2</v>
      </c>
      <c r="M97" s="16" t="s">
        <v>66</v>
      </c>
      <c r="N97" s="16" t="s">
        <v>5</v>
      </c>
    </row>
    <row r="98" spans="1:14" ht="21">
      <c r="A98" s="16" t="s">
        <v>0</v>
      </c>
      <c r="B98" s="16">
        <v>1982</v>
      </c>
      <c r="C98" s="16">
        <v>1</v>
      </c>
      <c r="D98" s="16">
        <v>17</v>
      </c>
      <c r="E98" s="16"/>
      <c r="F98" s="16"/>
      <c r="G98" s="16"/>
      <c r="H98" s="16"/>
      <c r="I98" s="16" t="s">
        <v>1</v>
      </c>
      <c r="J98" s="16" t="s">
        <v>6</v>
      </c>
      <c r="K98" s="16" t="s">
        <v>54</v>
      </c>
      <c r="L98" s="16">
        <v>2</v>
      </c>
      <c r="M98" s="16" t="s">
        <v>66</v>
      </c>
      <c r="N98" s="16" t="s">
        <v>5</v>
      </c>
    </row>
    <row r="99" spans="1:14" ht="21">
      <c r="A99" s="16" t="s">
        <v>0</v>
      </c>
      <c r="B99" s="16">
        <v>1982</v>
      </c>
      <c r="C99" s="16">
        <v>4</v>
      </c>
      <c r="D99" s="16">
        <v>26</v>
      </c>
      <c r="E99" s="16">
        <v>2</v>
      </c>
      <c r="F99" s="16">
        <v>25</v>
      </c>
      <c r="G99" s="16"/>
      <c r="H99" s="16"/>
      <c r="I99" s="16" t="s">
        <v>1</v>
      </c>
      <c r="J99" s="16" t="s">
        <v>6</v>
      </c>
      <c r="K99" s="16" t="s">
        <v>3</v>
      </c>
      <c r="L99" s="16">
        <v>5</v>
      </c>
      <c r="M99" s="16" t="s">
        <v>67</v>
      </c>
      <c r="N99" s="16" t="s">
        <v>5</v>
      </c>
    </row>
    <row r="100" spans="1:14" ht="21">
      <c r="A100" s="16" t="s">
        <v>0</v>
      </c>
      <c r="B100" s="16">
        <v>1982</v>
      </c>
      <c r="C100" s="16">
        <v>10</v>
      </c>
      <c r="D100" s="16">
        <v>2</v>
      </c>
      <c r="E100" s="16"/>
      <c r="F100" s="16"/>
      <c r="G100" s="16"/>
      <c r="H100" s="16"/>
      <c r="I100" s="16" t="s">
        <v>1</v>
      </c>
      <c r="J100" s="16" t="s">
        <v>6</v>
      </c>
      <c r="K100" s="16" t="s">
        <v>3</v>
      </c>
      <c r="L100" s="16">
        <v>3</v>
      </c>
      <c r="M100" s="16" t="s">
        <v>68</v>
      </c>
      <c r="N100" s="16" t="s">
        <v>5</v>
      </c>
    </row>
    <row r="101" spans="1:14" ht="21">
      <c r="A101" s="16" t="s">
        <v>0</v>
      </c>
      <c r="B101" s="16">
        <v>1983</v>
      </c>
      <c r="C101" s="16">
        <v>4</v>
      </c>
      <c r="D101" s="16">
        <v>8</v>
      </c>
      <c r="E101" s="16">
        <v>1</v>
      </c>
      <c r="F101" s="16">
        <v>59</v>
      </c>
      <c r="G101" s="16"/>
      <c r="H101" s="16"/>
      <c r="I101" s="16" t="s">
        <v>1</v>
      </c>
      <c r="J101" s="16" t="s">
        <v>6</v>
      </c>
      <c r="K101" s="16" t="s">
        <v>3</v>
      </c>
      <c r="L101" s="16">
        <v>5</v>
      </c>
      <c r="M101" s="16" t="s">
        <v>69</v>
      </c>
      <c r="N101" s="16" t="s">
        <v>5</v>
      </c>
    </row>
    <row r="102" spans="1:14" ht="21">
      <c r="A102" s="16" t="s">
        <v>0</v>
      </c>
      <c r="B102" s="16">
        <v>1990</v>
      </c>
      <c r="C102" s="16"/>
      <c r="D102" s="16"/>
      <c r="E102" s="16"/>
      <c r="F102" s="16"/>
      <c r="G102" s="16">
        <v>113880</v>
      </c>
      <c r="H102" s="16"/>
      <c r="I102" s="16" t="s">
        <v>1</v>
      </c>
      <c r="J102" s="16" t="s">
        <v>2</v>
      </c>
      <c r="K102" s="16" t="s">
        <v>54</v>
      </c>
      <c r="L102" s="16">
        <v>1</v>
      </c>
      <c r="M102" s="16" t="s">
        <v>70</v>
      </c>
      <c r="N102" s="16" t="s">
        <v>5</v>
      </c>
    </row>
    <row r="103" spans="1:14" ht="21">
      <c r="A103" s="16" t="s">
        <v>0</v>
      </c>
      <c r="B103" s="16">
        <v>1990</v>
      </c>
      <c r="C103" s="16">
        <v>7</v>
      </c>
      <c r="D103" s="16">
        <v>20</v>
      </c>
      <c r="E103" s="16"/>
      <c r="F103" s="16"/>
      <c r="G103" s="16"/>
      <c r="H103" s="16"/>
      <c r="I103" s="16" t="s">
        <v>1</v>
      </c>
      <c r="J103" s="16" t="s">
        <v>6</v>
      </c>
      <c r="K103" s="16" t="s">
        <v>3</v>
      </c>
      <c r="L103" s="16">
        <v>4</v>
      </c>
      <c r="M103" s="16"/>
      <c r="N103" s="16" t="s">
        <v>5</v>
      </c>
    </row>
    <row r="104" spans="1:14" ht="21">
      <c r="A104" s="16" t="s">
        <v>0</v>
      </c>
      <c r="B104" s="16">
        <v>2003</v>
      </c>
      <c r="C104" s="16">
        <v>2</v>
      </c>
      <c r="D104" s="16">
        <v>6</v>
      </c>
      <c r="E104" s="16"/>
      <c r="F104" s="16"/>
      <c r="G104" s="16">
        <v>1440</v>
      </c>
      <c r="H104" s="16"/>
      <c r="I104" s="16" t="s">
        <v>1</v>
      </c>
      <c r="J104" s="16" t="s">
        <v>2</v>
      </c>
      <c r="K104" s="16" t="s">
        <v>3</v>
      </c>
      <c r="L104" s="16">
        <v>4</v>
      </c>
      <c r="M104" s="16"/>
      <c r="N104" s="16" t="s">
        <v>5</v>
      </c>
    </row>
    <row r="105" spans="1:14" ht="21">
      <c r="A105" s="16" t="s">
        <v>0</v>
      </c>
      <c r="B105" s="16">
        <v>2004</v>
      </c>
      <c r="C105" s="16">
        <v>9</v>
      </c>
      <c r="D105" s="16">
        <v>1</v>
      </c>
      <c r="E105" s="16"/>
      <c r="F105" s="16"/>
      <c r="G105" s="16">
        <v>1800</v>
      </c>
      <c r="H105" s="16"/>
      <c r="I105" s="16" t="s">
        <v>1</v>
      </c>
      <c r="J105" s="16" t="s">
        <v>2</v>
      </c>
      <c r="K105" s="16" t="s">
        <v>3</v>
      </c>
      <c r="L105" s="16">
        <v>4</v>
      </c>
      <c r="M105" s="16" t="s">
        <v>71</v>
      </c>
      <c r="N105" s="16" t="s">
        <v>5</v>
      </c>
    </row>
    <row r="106" spans="1:14" ht="21">
      <c r="A106" s="16" t="s">
        <v>0</v>
      </c>
      <c r="B106" s="16">
        <v>2004</v>
      </c>
      <c r="C106" s="16">
        <v>9</v>
      </c>
      <c r="D106" s="16">
        <v>16</v>
      </c>
      <c r="E106" s="16"/>
      <c r="F106" s="16"/>
      <c r="G106" s="16"/>
      <c r="H106" s="16"/>
      <c r="I106" s="16" t="s">
        <v>1</v>
      </c>
      <c r="J106" s="16" t="s">
        <v>6</v>
      </c>
      <c r="K106" s="16" t="s">
        <v>3</v>
      </c>
      <c r="L106" s="16">
        <v>5</v>
      </c>
      <c r="M106" s="16" t="s">
        <v>72</v>
      </c>
      <c r="N106" s="16" t="s">
        <v>5</v>
      </c>
    </row>
    <row r="107" spans="1:14" ht="21">
      <c r="A107" s="16" t="s">
        <v>0</v>
      </c>
      <c r="B107" s="16">
        <v>2008</v>
      </c>
      <c r="C107" s="16">
        <v>2</v>
      </c>
      <c r="D107" s="16">
        <v>2</v>
      </c>
      <c r="E107" s="16">
        <v>1</v>
      </c>
      <c r="F107" s="16">
        <v>51</v>
      </c>
      <c r="G107" s="16">
        <v>2760</v>
      </c>
      <c r="H107" s="16"/>
      <c r="I107" s="16" t="s">
        <v>1</v>
      </c>
      <c r="J107" s="16" t="s">
        <v>2</v>
      </c>
      <c r="K107" s="16" t="s">
        <v>3</v>
      </c>
      <c r="L107" s="16">
        <v>4</v>
      </c>
      <c r="M107" s="16" t="s">
        <v>71</v>
      </c>
      <c r="N107" s="16" t="s">
        <v>5</v>
      </c>
    </row>
    <row r="108" spans="1:14" ht="21">
      <c r="A108" s="16" t="s">
        <v>0</v>
      </c>
      <c r="B108" s="16">
        <v>2008</v>
      </c>
      <c r="C108" s="16">
        <v>2</v>
      </c>
      <c r="D108" s="16">
        <v>2</v>
      </c>
      <c r="E108" s="16">
        <v>1</v>
      </c>
      <c r="F108" s="16">
        <v>51</v>
      </c>
      <c r="G108" s="16"/>
      <c r="H108" s="16"/>
      <c r="I108" s="16" t="s">
        <v>1</v>
      </c>
      <c r="J108" s="16" t="s">
        <v>6</v>
      </c>
      <c r="K108" s="16" t="s">
        <v>3</v>
      </c>
      <c r="L108" s="16">
        <v>5</v>
      </c>
      <c r="M108" s="16" t="s">
        <v>73</v>
      </c>
      <c r="N108" s="16" t="s">
        <v>5</v>
      </c>
    </row>
    <row r="109" spans="1:14" ht="21">
      <c r="A109" s="16" t="s">
        <v>0</v>
      </c>
      <c r="B109" s="16">
        <v>2011</v>
      </c>
      <c r="C109" s="16">
        <v>3</v>
      </c>
      <c r="D109" s="16">
        <v>12</v>
      </c>
      <c r="E109" s="16"/>
      <c r="F109" s="16"/>
      <c r="G109" s="16">
        <v>720</v>
      </c>
      <c r="H109" s="16"/>
      <c r="I109" s="16" t="s">
        <v>1</v>
      </c>
      <c r="J109" s="16" t="s">
        <v>2</v>
      </c>
      <c r="K109" s="16" t="s">
        <v>54</v>
      </c>
      <c r="L109" s="16">
        <v>2</v>
      </c>
      <c r="M109" s="16" t="s">
        <v>74</v>
      </c>
      <c r="N109" s="16" t="s">
        <v>5</v>
      </c>
    </row>
    <row r="110" spans="1:14" ht="21">
      <c r="A110" s="16" t="s">
        <v>0</v>
      </c>
      <c r="B110" s="16">
        <v>2015</v>
      </c>
      <c r="C110" s="16">
        <v>6</v>
      </c>
      <c r="D110" s="16">
        <v>16</v>
      </c>
      <c r="E110" s="16">
        <v>8</v>
      </c>
      <c r="F110" s="16">
        <v>50</v>
      </c>
      <c r="G110" s="16">
        <v>72</v>
      </c>
      <c r="H110" s="16"/>
      <c r="I110" s="16" t="s">
        <v>1</v>
      </c>
      <c r="J110" s="16" t="s">
        <v>2</v>
      </c>
      <c r="K110" s="16" t="s">
        <v>3</v>
      </c>
      <c r="L110" s="16">
        <v>3</v>
      </c>
      <c r="M110" s="16" t="s">
        <v>75</v>
      </c>
      <c r="N110" s="16" t="s">
        <v>5</v>
      </c>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5"/>
    </row>
    <row r="125" spans="1:14">
      <c r="A125" s="1"/>
      <c r="B125" s="1"/>
      <c r="C125" s="1"/>
      <c r="D125" s="1"/>
      <c r="E125" s="1"/>
      <c r="F125" s="1"/>
      <c r="G125" s="1"/>
      <c r="H125" s="1"/>
      <c r="I125" s="1"/>
      <c r="J125" s="1"/>
      <c r="K125" s="1"/>
      <c r="L125" s="1"/>
      <c r="M125" s="1"/>
      <c r="N125" s="1"/>
    </row>
    <row r="126" spans="1:14">
      <c r="A126" s="1"/>
      <c r="B126" s="1"/>
      <c r="C126" s="1"/>
      <c r="D126" s="1"/>
      <c r="E126" s="1"/>
      <c r="F126" s="1"/>
      <c r="G126" s="1"/>
      <c r="H126" s="1"/>
      <c r="I126" s="1"/>
      <c r="J126" s="1"/>
      <c r="K126" s="1"/>
      <c r="L126" s="1"/>
      <c r="M126" s="1"/>
      <c r="N126" s="1"/>
    </row>
    <row r="127" spans="1:14">
      <c r="A127" s="1"/>
      <c r="B127" s="1"/>
      <c r="C127" s="1"/>
      <c r="D127" s="1"/>
      <c r="E127" s="1"/>
      <c r="F127" s="1"/>
      <c r="G127" s="1"/>
      <c r="H127" s="1"/>
      <c r="I127" s="1"/>
      <c r="J127" s="1"/>
      <c r="K127" s="1"/>
      <c r="L127" s="1"/>
      <c r="M127" s="1"/>
      <c r="N127" s="1"/>
    </row>
    <row r="128" spans="1:14">
      <c r="A128" s="1"/>
      <c r="B128" s="1"/>
      <c r="C128" s="1"/>
      <c r="D128" s="1"/>
      <c r="E128" s="1"/>
      <c r="F128" s="1"/>
      <c r="G128" s="1"/>
      <c r="H128" s="1"/>
      <c r="I128" s="1"/>
      <c r="J128" s="1"/>
      <c r="K128" s="1"/>
      <c r="L128" s="1"/>
      <c r="M128" s="1"/>
      <c r="N128" s="1"/>
    </row>
    <row r="129" spans="1:14">
      <c r="A129" s="1"/>
      <c r="B129" s="1"/>
      <c r="C129" s="1"/>
      <c r="D129" s="1"/>
      <c r="E129" s="1"/>
      <c r="F129" s="1"/>
      <c r="G129" s="1"/>
      <c r="H129" s="1"/>
      <c r="I129" s="1"/>
      <c r="J129" s="1"/>
      <c r="K129" s="1"/>
      <c r="L129" s="1"/>
      <c r="M129" s="1"/>
      <c r="N129" s="1"/>
    </row>
    <row r="130" spans="1:14">
      <c r="A130" s="1"/>
      <c r="B130" s="1"/>
      <c r="C130" s="1"/>
      <c r="D130" s="1"/>
      <c r="E130" s="1"/>
      <c r="F130" s="1"/>
      <c r="G130" s="1"/>
      <c r="H130" s="1"/>
      <c r="I130" s="1"/>
      <c r="J130" s="1"/>
      <c r="K130" s="1"/>
      <c r="L130" s="1"/>
      <c r="M130" s="1"/>
      <c r="N130" s="15"/>
    </row>
    <row r="131" spans="1:14">
      <c r="A131" s="1"/>
      <c r="B131" s="1"/>
      <c r="C131" s="1"/>
      <c r="D131" s="1"/>
      <c r="E131" s="1"/>
      <c r="F131" s="1"/>
      <c r="G131" s="1"/>
      <c r="H131" s="1"/>
      <c r="I131" s="1"/>
      <c r="J131" s="1"/>
      <c r="K131" s="1"/>
      <c r="L131" s="1"/>
      <c r="M131" s="1"/>
      <c r="N131" s="1"/>
    </row>
    <row r="132" spans="1:14">
      <c r="A132" s="1"/>
      <c r="B132" s="1"/>
      <c r="C132" s="1"/>
      <c r="D132" s="1"/>
      <c r="E132" s="1"/>
      <c r="F132" s="1"/>
      <c r="G132" s="1"/>
      <c r="H132" s="1"/>
      <c r="I132" s="1"/>
      <c r="J132" s="1"/>
      <c r="K132" s="1"/>
      <c r="L132" s="1"/>
      <c r="M132" s="1"/>
      <c r="N132" s="1"/>
    </row>
    <row r="133" spans="1:14">
      <c r="A133" s="1"/>
      <c r="B133" s="1"/>
      <c r="C133" s="1"/>
      <c r="D133" s="1"/>
      <c r="E133" s="1"/>
      <c r="F133" s="1"/>
      <c r="G133" s="1"/>
      <c r="H133" s="1"/>
      <c r="I133" s="1"/>
      <c r="J133" s="1"/>
      <c r="K133" s="1"/>
      <c r="L133" s="1"/>
      <c r="M133" s="1"/>
      <c r="N133" s="1"/>
    </row>
    <row r="134" spans="1:14">
      <c r="A134" s="1"/>
      <c r="B134" s="1"/>
      <c r="C134" s="1"/>
      <c r="D134" s="1"/>
      <c r="E134" s="1"/>
      <c r="F134" s="1"/>
      <c r="G134" s="1"/>
      <c r="H134" s="1"/>
      <c r="I134" s="1"/>
      <c r="J134" s="1"/>
      <c r="K134" s="1"/>
      <c r="L134" s="1"/>
      <c r="M134" s="1"/>
      <c r="N134" s="1"/>
    </row>
    <row r="135" spans="1:14">
      <c r="A135" s="1"/>
      <c r="B135" s="1"/>
      <c r="C135" s="1"/>
      <c r="D135" s="1"/>
      <c r="E135" s="1"/>
      <c r="F135" s="1"/>
      <c r="G135" s="1"/>
      <c r="H135" s="1"/>
      <c r="I135" s="1"/>
      <c r="J135" s="1"/>
      <c r="K135" s="1"/>
      <c r="L135" s="1"/>
      <c r="M135" s="1"/>
      <c r="N135" s="1"/>
    </row>
    <row r="136" spans="1:14">
      <c r="A136" s="1"/>
      <c r="B136" s="1"/>
      <c r="C136" s="1"/>
      <c r="D136" s="1"/>
      <c r="E136" s="1"/>
      <c r="F136" s="1"/>
      <c r="G136" s="1"/>
      <c r="H136" s="1"/>
      <c r="I136" s="1"/>
      <c r="J136" s="1"/>
      <c r="K136" s="1"/>
      <c r="L136" s="1"/>
      <c r="M136" s="1"/>
      <c r="N136" s="1"/>
    </row>
    <row r="137" spans="1:14">
      <c r="A137" s="1"/>
      <c r="B137" s="1"/>
      <c r="C137" s="1"/>
      <c r="D137" s="1"/>
      <c r="E137" s="1"/>
      <c r="F137" s="1"/>
      <c r="G137" s="1"/>
      <c r="H137" s="1"/>
      <c r="I137" s="1"/>
      <c r="J137" s="1"/>
      <c r="K137" s="1"/>
      <c r="L137" s="1"/>
      <c r="M137" s="1"/>
      <c r="N137" s="1"/>
    </row>
    <row r="138" spans="1:14">
      <c r="A138" s="1"/>
      <c r="B138" s="1"/>
      <c r="C138" s="1"/>
      <c r="D138" s="1"/>
      <c r="E138" s="1"/>
      <c r="F138" s="1"/>
      <c r="G138" s="1"/>
      <c r="H138" s="1"/>
      <c r="I138" s="1"/>
      <c r="J138" s="1"/>
      <c r="K138" s="1"/>
      <c r="L138" s="1"/>
      <c r="M138" s="1"/>
      <c r="N138" s="1"/>
    </row>
    <row r="139" spans="1:14">
      <c r="A139" s="1"/>
      <c r="B139" s="1"/>
      <c r="C139" s="1"/>
      <c r="D139" s="1"/>
      <c r="E139" s="1"/>
      <c r="F139" s="1"/>
      <c r="G139" s="1"/>
      <c r="H139" s="1"/>
      <c r="I139" s="1"/>
      <c r="J139" s="1"/>
      <c r="K139" s="1"/>
      <c r="L139" s="1"/>
      <c r="M139" s="1"/>
      <c r="N139" s="1"/>
    </row>
    <row r="140" spans="1:14">
      <c r="A140" s="1"/>
      <c r="B140" s="1"/>
      <c r="C140" s="1"/>
      <c r="D140" s="1"/>
      <c r="E140" s="1"/>
      <c r="F140" s="1"/>
      <c r="G140" s="1"/>
      <c r="H140" s="1"/>
      <c r="I140" s="1"/>
      <c r="J140" s="1"/>
      <c r="K140" s="1"/>
      <c r="L140" s="1"/>
      <c r="M140" s="1"/>
      <c r="N140" s="1"/>
    </row>
    <row r="141" spans="1:14">
      <c r="A141" s="1"/>
      <c r="B141" s="1"/>
      <c r="C141" s="1"/>
      <c r="D141" s="1"/>
      <c r="E141" s="1"/>
      <c r="F141" s="1"/>
      <c r="G141" s="1"/>
      <c r="H141" s="1"/>
      <c r="I141" s="1"/>
      <c r="J141" s="1"/>
      <c r="K141" s="1"/>
      <c r="L141" s="1"/>
      <c r="M141" s="1"/>
      <c r="N141" s="1"/>
    </row>
    <row r="142" spans="1:14">
      <c r="A142" s="1"/>
      <c r="B142" s="1"/>
      <c r="C142" s="1"/>
      <c r="D142" s="1"/>
      <c r="E142" s="1"/>
      <c r="F142" s="1"/>
      <c r="G142" s="1"/>
      <c r="H142" s="1"/>
      <c r="I142" s="1"/>
      <c r="J142" s="1"/>
      <c r="K142" s="1"/>
      <c r="L142" s="1"/>
      <c r="M142" s="1"/>
      <c r="N142" s="14"/>
    </row>
    <row r="143" spans="1:14">
      <c r="A143" s="1"/>
      <c r="B143" s="1"/>
      <c r="C143" s="1"/>
      <c r="D143" s="1"/>
      <c r="E143" s="1"/>
      <c r="F143" s="1"/>
      <c r="G143" s="1"/>
      <c r="H143" s="1"/>
      <c r="I143" s="1"/>
      <c r="J143" s="1"/>
      <c r="K143" s="1"/>
      <c r="L143" s="1"/>
      <c r="M143" s="1"/>
      <c r="N143" s="1"/>
    </row>
    <row r="144" spans="1:14">
      <c r="A144" s="1"/>
      <c r="B144" s="1"/>
      <c r="C144" s="1"/>
      <c r="D144" s="1"/>
      <c r="E144" s="1"/>
      <c r="F144" s="1"/>
      <c r="G144" s="1"/>
      <c r="H144" s="1"/>
      <c r="I144" s="1"/>
      <c r="J144" s="1"/>
      <c r="K144" s="1"/>
      <c r="L144" s="1"/>
      <c r="M144" s="1"/>
      <c r="N144" s="1"/>
    </row>
    <row r="145" spans="1:14">
      <c r="A145" s="1"/>
      <c r="B145" s="1"/>
      <c r="C145" s="1"/>
      <c r="D145" s="1"/>
      <c r="E145" s="1"/>
      <c r="F145" s="1"/>
      <c r="G145" s="1"/>
      <c r="H145" s="1"/>
      <c r="I145" s="1"/>
      <c r="J145" s="1"/>
      <c r="K145" s="1"/>
      <c r="L145" s="1"/>
      <c r="M145" s="1"/>
      <c r="N145" s="1"/>
    </row>
    <row r="146" spans="1:14">
      <c r="A146" s="1"/>
      <c r="B146" s="1"/>
      <c r="C146" s="1"/>
      <c r="D146" s="1"/>
      <c r="E146" s="1"/>
      <c r="F146" s="1"/>
      <c r="G146" s="1"/>
      <c r="H146" s="1"/>
      <c r="I146" s="1"/>
      <c r="J146" s="1"/>
      <c r="K146" s="1"/>
      <c r="L146" s="1"/>
      <c r="M146" s="1"/>
      <c r="N146" s="1"/>
    </row>
    <row r="147" spans="1:14">
      <c r="A147" s="1"/>
      <c r="B147" s="1"/>
      <c r="C147" s="1"/>
      <c r="D147" s="1"/>
      <c r="E147" s="1"/>
      <c r="F147" s="1"/>
      <c r="G147" s="1"/>
      <c r="H147" s="1"/>
      <c r="I147" s="1"/>
      <c r="J147" s="1"/>
      <c r="K147" s="1"/>
      <c r="L147" s="1"/>
      <c r="M147" s="1"/>
      <c r="N147" s="1"/>
    </row>
    <row r="148" spans="1:14">
      <c r="A148" s="1"/>
      <c r="B148" s="1"/>
      <c r="C148" s="1"/>
      <c r="D148" s="1"/>
      <c r="E148" s="1"/>
      <c r="F148" s="1"/>
      <c r="G148" s="1"/>
      <c r="H148" s="1"/>
      <c r="I148" s="1"/>
      <c r="J148" s="1"/>
      <c r="K148" s="1"/>
      <c r="L148" s="1"/>
      <c r="M148" s="1"/>
      <c r="N148" s="1"/>
    </row>
    <row r="149" spans="1:14">
      <c r="A149" s="1"/>
      <c r="B149" s="1"/>
      <c r="C149" s="1"/>
      <c r="D149" s="1"/>
      <c r="E149" s="1"/>
      <c r="F149" s="1"/>
      <c r="G149" s="1"/>
      <c r="H149" s="1"/>
      <c r="I149" s="1"/>
      <c r="J149" s="1"/>
      <c r="K149" s="1"/>
      <c r="L149" s="1"/>
      <c r="M149" s="1"/>
      <c r="N149" s="1"/>
    </row>
    <row r="150" spans="1:14">
      <c r="A150" s="1"/>
      <c r="B150" s="1"/>
      <c r="C150" s="1"/>
      <c r="D150" s="1"/>
      <c r="E150" s="1"/>
      <c r="F150" s="1"/>
      <c r="G150" s="1"/>
      <c r="H150" s="1"/>
      <c r="I150" s="1"/>
      <c r="J150" s="1"/>
      <c r="K150" s="1"/>
      <c r="L150" s="1"/>
      <c r="M150" s="1"/>
      <c r="N150" s="1"/>
    </row>
    <row r="151" spans="1:14">
      <c r="A151" s="1"/>
      <c r="B151" s="1"/>
      <c r="C151" s="1"/>
      <c r="D151" s="1"/>
      <c r="E151" s="1"/>
      <c r="F151" s="1"/>
      <c r="G151" s="1"/>
      <c r="H151" s="1"/>
      <c r="I151" s="1"/>
      <c r="J151" s="1"/>
      <c r="K151" s="1"/>
      <c r="L151" s="1"/>
      <c r="M151" s="1"/>
      <c r="N151" s="1"/>
    </row>
    <row r="152" spans="1:14">
      <c r="A152" s="1"/>
      <c r="B152" s="1"/>
      <c r="C152" s="1"/>
      <c r="D152" s="1"/>
      <c r="E152" s="1"/>
      <c r="F152" s="1"/>
      <c r="G152" s="1"/>
      <c r="H152" s="1"/>
      <c r="I152" s="1"/>
      <c r="J152" s="1"/>
      <c r="K152" s="1"/>
      <c r="L152" s="1"/>
      <c r="M152" s="1"/>
      <c r="N152" s="1"/>
    </row>
    <row r="153" spans="1:14">
      <c r="A153" s="1"/>
      <c r="B153" s="1"/>
      <c r="C153" s="1"/>
      <c r="D153" s="1"/>
      <c r="E153" s="1"/>
      <c r="F153" s="1"/>
      <c r="G153" s="1"/>
      <c r="H153" s="1"/>
      <c r="I153" s="1"/>
      <c r="J153" s="1"/>
      <c r="K153" s="1"/>
      <c r="L153" s="1"/>
      <c r="M153" s="1"/>
      <c r="N153" s="1"/>
    </row>
    <row r="154" spans="1:14">
      <c r="A154" s="1"/>
      <c r="B154" s="1"/>
      <c r="C154" s="1"/>
      <c r="D154" s="1"/>
      <c r="E154" s="1"/>
      <c r="F154" s="1"/>
      <c r="G154" s="1"/>
      <c r="H154" s="1"/>
      <c r="I154" s="1"/>
      <c r="J154" s="1"/>
      <c r="K154" s="1"/>
      <c r="L154" s="1"/>
      <c r="M154" s="1"/>
      <c r="N154" s="1"/>
    </row>
    <row r="155" spans="1:14">
      <c r="A155" s="1"/>
      <c r="B155" s="1"/>
      <c r="C155" s="1"/>
      <c r="D155" s="1"/>
      <c r="E155" s="1"/>
      <c r="F155" s="1"/>
      <c r="G155" s="1"/>
      <c r="H155" s="1"/>
      <c r="I155" s="1"/>
      <c r="J155" s="1"/>
      <c r="K155" s="1"/>
      <c r="L155" s="1"/>
      <c r="M155" s="1"/>
      <c r="N155" s="1"/>
    </row>
    <row r="156" spans="1:14">
      <c r="A156" s="1"/>
      <c r="B156" s="1"/>
      <c r="C156" s="1"/>
      <c r="D156" s="1"/>
      <c r="E156" s="1"/>
      <c r="F156" s="1"/>
      <c r="G156" s="1"/>
      <c r="H156" s="1"/>
      <c r="I156" s="1"/>
      <c r="J156" s="1"/>
      <c r="K156" s="1"/>
      <c r="L156" s="1"/>
      <c r="M156" s="1"/>
      <c r="N156" s="1"/>
    </row>
    <row r="157" spans="1:14">
      <c r="A157" s="1"/>
      <c r="B157" s="1"/>
      <c r="C157" s="1"/>
      <c r="D157" s="1"/>
      <c r="E157" s="1"/>
      <c r="F157" s="1"/>
      <c r="G157" s="1"/>
      <c r="H157" s="1"/>
      <c r="I157" s="1"/>
      <c r="J157" s="1"/>
      <c r="K157" s="1"/>
      <c r="L157" s="1"/>
      <c r="M157" s="1"/>
      <c r="N157" s="1"/>
    </row>
    <row r="158" spans="1:14">
      <c r="A158" s="1"/>
      <c r="B158" s="1"/>
      <c r="C158" s="1"/>
      <c r="D158" s="1"/>
      <c r="E158" s="1"/>
      <c r="F158" s="1"/>
      <c r="G158" s="1"/>
      <c r="H158" s="1"/>
      <c r="I158" s="1"/>
      <c r="J158" s="1"/>
      <c r="K158" s="1"/>
      <c r="L158" s="1"/>
      <c r="M158" s="1"/>
      <c r="N158" s="1"/>
    </row>
    <row r="159" spans="1:14">
      <c r="A159" s="1"/>
      <c r="B159" s="1"/>
      <c r="C159" s="1"/>
      <c r="D159" s="1"/>
      <c r="E159" s="1"/>
      <c r="F159" s="1"/>
      <c r="G159" s="1"/>
      <c r="H159" s="1"/>
      <c r="I159" s="1"/>
      <c r="J159" s="1"/>
      <c r="K159" s="1"/>
      <c r="L159" s="1"/>
      <c r="M159" s="1"/>
      <c r="N159" s="1"/>
    </row>
    <row r="160" spans="1:14">
      <c r="A160" s="1"/>
      <c r="B160" s="1"/>
      <c r="C160" s="1"/>
      <c r="D160" s="1"/>
      <c r="E160" s="1"/>
      <c r="F160" s="1"/>
      <c r="G160" s="1"/>
      <c r="H160" s="1"/>
      <c r="I160" s="1"/>
      <c r="J160" s="1"/>
      <c r="K160" s="1"/>
      <c r="L160" s="1"/>
      <c r="M160" s="1"/>
      <c r="N160" s="1"/>
    </row>
    <row r="161" spans="1:14">
      <c r="A161" s="1"/>
      <c r="B161" s="1"/>
      <c r="C161" s="1"/>
      <c r="D161" s="1"/>
      <c r="E161" s="1"/>
      <c r="F161" s="1"/>
      <c r="G161" s="1"/>
      <c r="H161" s="1"/>
      <c r="I161" s="1"/>
      <c r="J161" s="1"/>
      <c r="K161" s="1"/>
      <c r="L161" s="1"/>
      <c r="M161" s="1"/>
      <c r="N161" s="1"/>
    </row>
    <row r="162" spans="1:14">
      <c r="A162" s="1"/>
      <c r="B162" s="1"/>
      <c r="C162" s="1"/>
      <c r="D162" s="1"/>
      <c r="E162" s="1"/>
      <c r="F162" s="1"/>
      <c r="G162" s="1"/>
      <c r="H162" s="1"/>
      <c r="I162" s="1"/>
      <c r="J162" s="1"/>
      <c r="K162" s="1"/>
      <c r="L162" s="1"/>
      <c r="M162" s="1"/>
      <c r="N162" s="1"/>
    </row>
    <row r="163" spans="1:14">
      <c r="A163" s="1"/>
      <c r="B163" s="1"/>
      <c r="C163" s="1"/>
      <c r="D163" s="1"/>
      <c r="E163" s="1"/>
      <c r="F163" s="1"/>
      <c r="G163" s="1"/>
      <c r="H163" s="1"/>
      <c r="I163" s="1"/>
      <c r="J163" s="1"/>
      <c r="K163" s="1"/>
      <c r="L163" s="1"/>
      <c r="M163" s="1"/>
      <c r="N163" s="1"/>
    </row>
    <row r="164" spans="1:14">
      <c r="A164" s="1"/>
      <c r="B164" s="1"/>
      <c r="C164" s="1"/>
      <c r="D164" s="1"/>
      <c r="E164" s="1"/>
      <c r="F164" s="1"/>
      <c r="G164" s="1"/>
      <c r="H164" s="1"/>
      <c r="I164" s="1"/>
      <c r="J164" s="1"/>
      <c r="K164" s="1"/>
      <c r="L164" s="1"/>
      <c r="M164" s="1"/>
      <c r="N164" s="1"/>
    </row>
    <row r="165" spans="1:14">
      <c r="A165" s="1"/>
      <c r="B165" s="1"/>
      <c r="C165" s="1"/>
      <c r="D165" s="1"/>
      <c r="E165" s="1"/>
      <c r="F165" s="1"/>
      <c r="G165" s="1"/>
      <c r="H165" s="1"/>
      <c r="I165" s="1"/>
      <c r="J165" s="1"/>
      <c r="K165" s="1"/>
      <c r="L165" s="1"/>
      <c r="M165" s="1"/>
      <c r="N165" s="1"/>
    </row>
    <row r="166" spans="1:14">
      <c r="A166" s="1"/>
      <c r="B166" s="1"/>
      <c r="C166" s="1"/>
      <c r="D166" s="1"/>
      <c r="E166" s="1"/>
      <c r="F166" s="1"/>
      <c r="G166" s="1"/>
      <c r="H166" s="1"/>
      <c r="I166" s="1"/>
      <c r="J166" s="1"/>
      <c r="K166" s="1"/>
      <c r="L166" s="1"/>
      <c r="M166" s="1"/>
      <c r="N166" s="1"/>
    </row>
    <row r="167" spans="1:14">
      <c r="A167" s="1"/>
      <c r="B167" s="1"/>
      <c r="C167" s="1"/>
      <c r="D167" s="1"/>
      <c r="E167" s="1"/>
      <c r="F167" s="1"/>
      <c r="G167" s="1"/>
      <c r="H167" s="1"/>
      <c r="I167" s="1"/>
      <c r="J167" s="1"/>
      <c r="K167" s="1"/>
      <c r="L167" s="1"/>
      <c r="M167" s="1"/>
      <c r="N167" s="1"/>
    </row>
    <row r="168" spans="1:14">
      <c r="A168" s="1"/>
      <c r="B168" s="1"/>
      <c r="C168" s="1"/>
      <c r="D168" s="1"/>
      <c r="E168" s="1"/>
      <c r="F168" s="1"/>
      <c r="G168" s="1"/>
      <c r="H168" s="1"/>
      <c r="I168" s="1"/>
      <c r="J168" s="1"/>
      <c r="K168" s="1"/>
      <c r="L168" s="1"/>
      <c r="M168" s="1"/>
      <c r="N168" s="1"/>
    </row>
    <row r="169" spans="1:14">
      <c r="A169" s="1"/>
      <c r="B169" s="1"/>
      <c r="C169" s="1"/>
      <c r="D169" s="1"/>
      <c r="E169" s="1"/>
      <c r="F169" s="1"/>
      <c r="G169" s="1"/>
      <c r="H169" s="1"/>
      <c r="I169" s="1"/>
      <c r="J169" s="1"/>
      <c r="K169" s="1"/>
      <c r="L169" s="1"/>
      <c r="M169" s="1"/>
      <c r="N169" s="1"/>
    </row>
    <row r="170" spans="1:14">
      <c r="A170" s="1"/>
      <c r="B170" s="1"/>
      <c r="C170" s="1"/>
      <c r="D170" s="1"/>
      <c r="E170" s="1"/>
      <c r="F170" s="1"/>
      <c r="G170" s="1"/>
      <c r="H170" s="1"/>
      <c r="I170" s="1"/>
      <c r="J170" s="1"/>
      <c r="K170" s="1"/>
      <c r="L170" s="1"/>
      <c r="M170" s="1"/>
      <c r="N170" s="1"/>
    </row>
    <row r="171" spans="1:14">
      <c r="A171" s="1"/>
      <c r="B171" s="1"/>
      <c r="C171" s="1"/>
      <c r="D171" s="1"/>
      <c r="E171" s="1"/>
      <c r="F171" s="1"/>
      <c r="G171" s="1"/>
      <c r="H171" s="1"/>
      <c r="I171" s="1"/>
      <c r="J171" s="1"/>
      <c r="K171" s="1"/>
      <c r="L171" s="1"/>
      <c r="M171" s="1"/>
      <c r="N171" s="1"/>
    </row>
    <row r="172" spans="1:14">
      <c r="A172" s="1"/>
      <c r="B172" s="1"/>
      <c r="C172" s="1"/>
      <c r="D172" s="1"/>
      <c r="E172" s="1"/>
      <c r="F172" s="1"/>
      <c r="G172" s="1"/>
      <c r="H172" s="1"/>
      <c r="I172" s="1"/>
      <c r="J172" s="1"/>
      <c r="K172" s="1"/>
      <c r="L172" s="1"/>
      <c r="M172" s="1"/>
      <c r="N172" s="1"/>
    </row>
    <row r="173" spans="1:14">
      <c r="A173" s="1"/>
      <c r="B173" s="1"/>
      <c r="C173" s="1"/>
      <c r="D173" s="1"/>
      <c r="E173" s="1"/>
      <c r="F173" s="1"/>
      <c r="G173" s="1"/>
      <c r="H173" s="1"/>
      <c r="I173" s="1"/>
      <c r="J173" s="1"/>
      <c r="K173" s="1"/>
      <c r="L173" s="1"/>
      <c r="M173" s="1"/>
      <c r="N173" s="1"/>
    </row>
    <row r="174" spans="1:14">
      <c r="A174" s="1"/>
      <c r="B174" s="1"/>
      <c r="C174" s="1"/>
      <c r="D174" s="1"/>
      <c r="E174" s="1"/>
      <c r="F174" s="1"/>
      <c r="G174" s="1"/>
      <c r="H174" s="1"/>
      <c r="I174" s="1"/>
      <c r="J174" s="1"/>
      <c r="K174" s="1"/>
      <c r="L174" s="1"/>
      <c r="M174" s="1"/>
      <c r="N174" s="1"/>
    </row>
    <row r="175" spans="1:14">
      <c r="A175" s="1"/>
      <c r="B175" s="1"/>
      <c r="C175" s="1"/>
      <c r="D175" s="1"/>
      <c r="E175" s="1"/>
      <c r="F175" s="1"/>
      <c r="G175" s="1"/>
      <c r="H175" s="1"/>
      <c r="I175" s="1"/>
      <c r="J175" s="1"/>
      <c r="K175" s="1"/>
      <c r="L175" s="1"/>
      <c r="M175" s="1"/>
      <c r="N175" s="1"/>
    </row>
    <row r="176" spans="1:14">
      <c r="A176" s="1"/>
      <c r="B176" s="1"/>
      <c r="C176" s="1"/>
      <c r="D176" s="1"/>
      <c r="E176" s="1"/>
      <c r="F176" s="1"/>
      <c r="G176" s="1"/>
      <c r="H176" s="1"/>
      <c r="I176" s="1"/>
      <c r="J176" s="1"/>
      <c r="K176" s="1"/>
      <c r="L176" s="1"/>
      <c r="M176" s="1"/>
      <c r="N176" s="1"/>
    </row>
    <row r="177" spans="1:14">
      <c r="A177" s="1"/>
      <c r="B177" s="1"/>
      <c r="C177" s="1"/>
      <c r="D177" s="1"/>
      <c r="E177" s="1"/>
      <c r="F177" s="1"/>
      <c r="G177" s="1"/>
      <c r="H177" s="1"/>
      <c r="I177" s="1"/>
      <c r="J177" s="1"/>
      <c r="K177" s="1"/>
      <c r="L177" s="1"/>
      <c r="M177" s="1"/>
      <c r="N177" s="1"/>
    </row>
    <row r="178" spans="1:14">
      <c r="A178" s="1"/>
      <c r="B178" s="1"/>
      <c r="C178" s="1"/>
      <c r="D178" s="1"/>
      <c r="E178" s="1"/>
      <c r="F178" s="1"/>
      <c r="G178" s="1"/>
      <c r="H178" s="1"/>
      <c r="I178" s="1"/>
      <c r="J178" s="1"/>
      <c r="K178" s="1"/>
      <c r="L178" s="1"/>
      <c r="M178" s="1"/>
      <c r="N178" s="1"/>
    </row>
    <row r="179" spans="1:14">
      <c r="A179" s="1"/>
      <c r="B179" s="1"/>
      <c r="C179" s="1"/>
      <c r="D179" s="1"/>
      <c r="E179" s="1"/>
      <c r="F179" s="1"/>
      <c r="G179" s="1"/>
      <c r="H179" s="1"/>
      <c r="I179" s="1"/>
      <c r="J179" s="1"/>
      <c r="K179" s="1"/>
      <c r="L179" s="1"/>
      <c r="M179" s="1"/>
      <c r="N179" s="1"/>
    </row>
    <row r="180" spans="1:14">
      <c r="A180" s="1"/>
      <c r="B180" s="1"/>
      <c r="C180" s="1"/>
      <c r="D180" s="1"/>
      <c r="E180" s="1"/>
      <c r="F180" s="1"/>
      <c r="G180" s="1"/>
      <c r="H180" s="1"/>
      <c r="I180" s="1"/>
      <c r="J180" s="1"/>
      <c r="K180" s="1"/>
      <c r="L180" s="1"/>
      <c r="M180" s="1"/>
      <c r="N180" s="1"/>
    </row>
    <row r="181" spans="1:14">
      <c r="A181" s="1"/>
      <c r="B181" s="1"/>
      <c r="C181" s="1"/>
      <c r="D181" s="1"/>
      <c r="E181" s="1"/>
      <c r="F181" s="1"/>
      <c r="G181" s="1"/>
      <c r="H181" s="1"/>
      <c r="I181" s="1"/>
      <c r="J181" s="1"/>
      <c r="K181" s="1"/>
      <c r="L181" s="1"/>
      <c r="M181" s="1"/>
      <c r="N181" s="1"/>
    </row>
    <row r="182" spans="1:14">
      <c r="A182" s="1"/>
      <c r="B182" s="1"/>
      <c r="C182" s="1"/>
      <c r="D182" s="1"/>
      <c r="E182" s="1"/>
      <c r="F182" s="1"/>
      <c r="G182" s="1"/>
      <c r="H182" s="1"/>
      <c r="I182" s="1"/>
      <c r="J182" s="1"/>
      <c r="K182" s="1"/>
      <c r="L182" s="1"/>
      <c r="M182" s="1"/>
      <c r="N182" s="1"/>
    </row>
    <row r="183" spans="1:14">
      <c r="A183" s="1"/>
      <c r="B183" s="1"/>
      <c r="C183" s="1"/>
      <c r="D183" s="1"/>
      <c r="E183" s="1"/>
      <c r="F183" s="1"/>
      <c r="G183" s="1"/>
      <c r="H183" s="1"/>
      <c r="I183" s="1"/>
      <c r="J183" s="1"/>
      <c r="K183" s="1"/>
      <c r="L183" s="1"/>
      <c r="M183" s="1"/>
      <c r="N183" s="1"/>
    </row>
    <row r="184" spans="1:14">
      <c r="A184" s="1"/>
      <c r="B184" s="1"/>
      <c r="C184" s="1"/>
      <c r="D184" s="1"/>
      <c r="E184" s="1"/>
      <c r="F184" s="1"/>
      <c r="G184" s="1"/>
      <c r="H184" s="1"/>
      <c r="I184" s="1"/>
      <c r="J184" s="1"/>
      <c r="K184" s="1"/>
      <c r="L184" s="1"/>
      <c r="M184" s="1"/>
      <c r="N184" s="1"/>
    </row>
    <row r="185" spans="1:14">
      <c r="A185" s="1"/>
      <c r="B185" s="1"/>
      <c r="C185" s="1"/>
      <c r="D185" s="1"/>
      <c r="E185" s="1"/>
      <c r="F185" s="1"/>
      <c r="G185" s="1"/>
      <c r="H185" s="1"/>
      <c r="I185" s="1"/>
      <c r="J185" s="1"/>
      <c r="K185" s="1"/>
      <c r="L185" s="1"/>
      <c r="M185" s="1"/>
      <c r="N185" s="1"/>
    </row>
    <row r="186" spans="1:14">
      <c r="A186" s="1"/>
      <c r="B186" s="1"/>
      <c r="C186" s="1"/>
      <c r="D186" s="1"/>
      <c r="E186" s="1"/>
      <c r="F186" s="1"/>
      <c r="G186" s="1"/>
      <c r="H186" s="1"/>
      <c r="I186" s="1"/>
      <c r="J186" s="1"/>
      <c r="K186" s="1"/>
      <c r="L186" s="1"/>
      <c r="M186" s="1"/>
      <c r="N186" s="1"/>
    </row>
    <row r="187" spans="1:14">
      <c r="A187" s="1"/>
      <c r="B187" s="1"/>
      <c r="C187" s="1"/>
      <c r="D187" s="1"/>
      <c r="E187" s="1"/>
      <c r="F187" s="1"/>
      <c r="G187" s="1"/>
      <c r="H187" s="1"/>
      <c r="I187" s="1"/>
      <c r="J187" s="1"/>
      <c r="K187" s="1"/>
      <c r="L187" s="1"/>
      <c r="M187" s="1"/>
      <c r="N187" s="1"/>
    </row>
    <row r="188" spans="1:14">
      <c r="A188" s="1"/>
      <c r="B188" s="1"/>
      <c r="C188" s="1"/>
      <c r="D188" s="1"/>
      <c r="E188" s="1"/>
      <c r="F188" s="1"/>
      <c r="G188" s="1"/>
      <c r="H188" s="1"/>
      <c r="I188" s="1"/>
      <c r="J188" s="1"/>
      <c r="K188" s="1"/>
      <c r="L188" s="1"/>
      <c r="M188" s="1"/>
      <c r="N188" s="1"/>
    </row>
    <row r="189" spans="1:14">
      <c r="A189" s="1"/>
      <c r="B189" s="1"/>
      <c r="C189" s="1"/>
      <c r="D189" s="1"/>
      <c r="E189" s="1"/>
      <c r="F189" s="1"/>
      <c r="G189" s="1"/>
      <c r="H189" s="1"/>
      <c r="I189" s="1"/>
      <c r="J189" s="1"/>
      <c r="K189" s="1"/>
      <c r="L189" s="1"/>
      <c r="M189" s="1"/>
      <c r="N189" s="1"/>
    </row>
    <row r="190" spans="1:14">
      <c r="A190" s="1"/>
      <c r="B190" s="1"/>
      <c r="C190" s="1"/>
      <c r="D190" s="1"/>
      <c r="E190" s="1"/>
      <c r="F190" s="1"/>
      <c r="G190" s="1"/>
      <c r="H190" s="1"/>
      <c r="I190" s="1"/>
      <c r="J190" s="1"/>
      <c r="K190" s="1"/>
      <c r="L190" s="1"/>
      <c r="M190" s="1"/>
      <c r="N190" s="1"/>
    </row>
    <row r="191" spans="1:14">
      <c r="A191" s="1"/>
      <c r="B191" s="1"/>
      <c r="C191" s="1"/>
      <c r="D191" s="1"/>
      <c r="E191" s="1"/>
      <c r="F191" s="1"/>
      <c r="G191" s="1"/>
      <c r="H191" s="1"/>
      <c r="I191" s="1"/>
      <c r="J191" s="1"/>
      <c r="K191" s="1"/>
      <c r="L191" s="1"/>
      <c r="M191" s="1"/>
      <c r="N191" s="1"/>
    </row>
    <row r="192" spans="1:14">
      <c r="A192" s="1"/>
      <c r="B192" s="1"/>
      <c r="C192" s="1"/>
      <c r="D192" s="1"/>
      <c r="E192" s="1"/>
      <c r="F192" s="1"/>
      <c r="G192" s="1"/>
      <c r="H192" s="1"/>
      <c r="I192" s="1"/>
      <c r="J192" s="1"/>
      <c r="K192" s="1"/>
      <c r="L192" s="1"/>
      <c r="M192" s="1"/>
      <c r="N192" s="1"/>
    </row>
    <row r="193" spans="1:14">
      <c r="A193" s="1"/>
      <c r="B193" s="1"/>
      <c r="C193" s="1"/>
      <c r="D193" s="1"/>
      <c r="E193" s="1"/>
      <c r="F193" s="1"/>
      <c r="G193" s="1"/>
      <c r="H193" s="1"/>
      <c r="I193" s="1"/>
      <c r="J193" s="1"/>
      <c r="K193" s="1"/>
      <c r="L193" s="1"/>
      <c r="M193" s="1"/>
      <c r="N193" s="1"/>
    </row>
    <row r="194" spans="1:14">
      <c r="A194" s="1"/>
      <c r="B194" s="1"/>
      <c r="C194" s="1"/>
      <c r="D194" s="1"/>
      <c r="E194" s="1"/>
      <c r="F194" s="1"/>
      <c r="G194" s="1"/>
      <c r="H194" s="1"/>
      <c r="I194" s="1"/>
      <c r="J194" s="1"/>
      <c r="K194" s="1"/>
      <c r="L194" s="1"/>
      <c r="M194" s="1"/>
      <c r="N194" s="1"/>
    </row>
    <row r="195" spans="1:14">
      <c r="A195" s="1"/>
      <c r="B195" s="1"/>
      <c r="C195" s="1"/>
      <c r="D195" s="1"/>
      <c r="E195" s="1"/>
      <c r="F195" s="1"/>
      <c r="G195" s="1"/>
      <c r="H195" s="1"/>
      <c r="I195" s="1"/>
      <c r="J195" s="1"/>
      <c r="K195" s="1"/>
      <c r="L195" s="1"/>
      <c r="M195" s="1"/>
      <c r="N195" s="1"/>
    </row>
    <row r="196" spans="1:14">
      <c r="A196" s="1"/>
      <c r="B196" s="1"/>
      <c r="C196" s="1"/>
      <c r="D196" s="1"/>
      <c r="E196" s="1"/>
      <c r="F196" s="1"/>
      <c r="G196" s="1"/>
      <c r="H196" s="1"/>
      <c r="I196" s="1"/>
      <c r="J196" s="1"/>
      <c r="K196" s="1"/>
      <c r="L196" s="1"/>
      <c r="M196" s="1"/>
      <c r="N196" s="1"/>
    </row>
    <row r="197" spans="1:14">
      <c r="A197" s="1"/>
      <c r="B197" s="1"/>
      <c r="C197" s="1"/>
      <c r="D197" s="1"/>
      <c r="E197" s="1"/>
      <c r="F197" s="1"/>
      <c r="G197" s="1"/>
      <c r="H197" s="1"/>
      <c r="I197" s="1"/>
      <c r="J197" s="1"/>
      <c r="K197" s="1"/>
      <c r="L197" s="1"/>
      <c r="M197" s="1"/>
      <c r="N197" s="1"/>
    </row>
    <row r="198" spans="1:14">
      <c r="A198" s="1"/>
      <c r="B198" s="1"/>
      <c r="C198" s="1"/>
      <c r="D198" s="1"/>
      <c r="E198" s="1"/>
      <c r="F198" s="1"/>
      <c r="G198" s="1"/>
      <c r="H198" s="1"/>
      <c r="I198" s="1"/>
      <c r="J198" s="1"/>
      <c r="K198" s="1"/>
      <c r="L198" s="1"/>
      <c r="M198" s="1"/>
      <c r="N198" s="1"/>
    </row>
    <row r="199" spans="1:14">
      <c r="A199" s="1"/>
      <c r="B199" s="1"/>
      <c r="C199" s="1"/>
      <c r="D199" s="1"/>
      <c r="E199" s="1"/>
      <c r="F199" s="1"/>
      <c r="G199" s="1"/>
      <c r="H199" s="1"/>
      <c r="I199" s="1"/>
      <c r="J199" s="1"/>
      <c r="K199" s="1"/>
      <c r="L199" s="1"/>
      <c r="M199" s="1"/>
      <c r="N199" s="1"/>
    </row>
    <row r="200" spans="1:14">
      <c r="A200" s="1"/>
      <c r="B200" s="1"/>
      <c r="C200" s="1"/>
      <c r="D200" s="1"/>
      <c r="E200" s="1"/>
      <c r="F200" s="1"/>
      <c r="G200" s="1"/>
      <c r="H200" s="1"/>
      <c r="I200" s="1"/>
      <c r="J200" s="1"/>
      <c r="K200" s="1"/>
      <c r="L200" s="1"/>
      <c r="M200" s="1"/>
      <c r="N200" s="1"/>
    </row>
    <row r="201" spans="1:14">
      <c r="A201" s="1"/>
      <c r="B201" s="1"/>
      <c r="C201" s="1"/>
      <c r="D201" s="1"/>
      <c r="E201" s="1"/>
      <c r="F201" s="1"/>
      <c r="G201" s="1"/>
      <c r="H201" s="1"/>
      <c r="I201" s="1"/>
      <c r="J201" s="1"/>
      <c r="K201" s="1"/>
      <c r="L201" s="1"/>
      <c r="M201" s="1"/>
      <c r="N201" s="1"/>
    </row>
    <row r="202" spans="1:14">
      <c r="A202" s="1"/>
      <c r="B202" s="1"/>
      <c r="C202" s="1"/>
      <c r="D202" s="1"/>
      <c r="E202" s="1"/>
      <c r="F202" s="1"/>
      <c r="G202" s="1"/>
      <c r="H202" s="1"/>
      <c r="I202" s="1"/>
      <c r="J202" s="1"/>
      <c r="K202" s="1"/>
      <c r="L202" s="1"/>
      <c r="M202" s="1"/>
      <c r="N202" s="1"/>
    </row>
    <row r="203" spans="1:14">
      <c r="A203" s="1"/>
      <c r="B203" s="1"/>
      <c r="C203" s="1"/>
      <c r="D203" s="1"/>
      <c r="E203" s="1"/>
      <c r="F203" s="1"/>
      <c r="G203" s="1"/>
      <c r="H203" s="1"/>
      <c r="I203" s="1"/>
      <c r="J203" s="1"/>
      <c r="K203" s="1"/>
      <c r="L203" s="1"/>
      <c r="M203" s="1"/>
      <c r="N203" s="1"/>
    </row>
    <row r="204" spans="1:14">
      <c r="A204" s="1"/>
      <c r="B204" s="1"/>
      <c r="C204" s="1"/>
      <c r="D204" s="1"/>
      <c r="E204" s="1"/>
      <c r="F204" s="1"/>
      <c r="G204" s="1"/>
      <c r="H204" s="1"/>
      <c r="I204" s="1"/>
      <c r="J204" s="1"/>
      <c r="K204" s="1"/>
      <c r="L204" s="1"/>
      <c r="M204" s="1"/>
      <c r="N204" s="1"/>
    </row>
    <row r="205" spans="1:14">
      <c r="A205" s="1"/>
      <c r="B205" s="1"/>
      <c r="C205" s="1"/>
      <c r="D205" s="1"/>
      <c r="E205" s="1"/>
      <c r="F205" s="1"/>
      <c r="G205" s="1"/>
      <c r="H205" s="1"/>
      <c r="I205" s="1"/>
      <c r="J205" s="1"/>
      <c r="K205" s="1"/>
      <c r="L205" s="1"/>
      <c r="M205" s="1"/>
      <c r="N205" s="1"/>
    </row>
    <row r="206" spans="1:14">
      <c r="A206" s="1"/>
      <c r="B206" s="1"/>
      <c r="C206" s="1"/>
      <c r="D206" s="1"/>
      <c r="E206" s="1"/>
      <c r="F206" s="1"/>
      <c r="G206" s="1"/>
      <c r="H206" s="1"/>
      <c r="I206" s="1"/>
      <c r="J206" s="1"/>
      <c r="K206" s="1"/>
      <c r="L206" s="1"/>
      <c r="M206" s="1"/>
      <c r="N206" s="1"/>
    </row>
    <row r="207" spans="1:14">
      <c r="A207" s="1"/>
      <c r="B207" s="1"/>
      <c r="C207" s="1"/>
      <c r="D207" s="1"/>
      <c r="E207" s="1"/>
      <c r="F207" s="1"/>
      <c r="G207" s="1"/>
      <c r="H207" s="1"/>
      <c r="I207" s="1"/>
      <c r="J207" s="1"/>
      <c r="K207" s="1"/>
      <c r="L207" s="1"/>
      <c r="N207" s="1"/>
    </row>
    <row r="208" spans="1:14">
      <c r="A208" s="1"/>
      <c r="B208" s="1"/>
      <c r="C208" s="1"/>
      <c r="D208" s="1"/>
      <c r="E208" s="1"/>
      <c r="F208" s="1"/>
      <c r="G208" s="1"/>
      <c r="H208" s="1"/>
      <c r="I208" s="1"/>
      <c r="J208" s="1"/>
      <c r="K208" s="1"/>
      <c r="L208" s="1"/>
      <c r="M208" s="1"/>
      <c r="N208" s="1"/>
    </row>
    <row r="209" spans="1:14">
      <c r="A209" s="1"/>
      <c r="B209" s="1"/>
      <c r="C209" s="1"/>
      <c r="D209" s="1"/>
      <c r="E209" s="1"/>
      <c r="F209" s="1"/>
      <c r="G209" s="1"/>
      <c r="H209" s="1"/>
      <c r="I209" s="1"/>
      <c r="J209" s="1"/>
      <c r="K209" s="1"/>
      <c r="L209" s="1"/>
      <c r="M209" s="1"/>
      <c r="N209" s="1"/>
    </row>
    <row r="210" spans="1:14">
      <c r="A210" s="1"/>
      <c r="B210" s="1"/>
      <c r="C210" s="1"/>
      <c r="D210" s="1"/>
      <c r="E210" s="1"/>
      <c r="F210" s="1"/>
      <c r="G210" s="1"/>
      <c r="H210" s="1"/>
      <c r="I210" s="1"/>
      <c r="J210" s="1"/>
      <c r="K210" s="1"/>
      <c r="L210" s="1"/>
      <c r="M210" s="1"/>
      <c r="N210" s="1"/>
    </row>
    <row r="211" spans="1:14">
      <c r="A211" s="1"/>
      <c r="B211" s="1"/>
      <c r="C211" s="1"/>
      <c r="D211" s="1"/>
      <c r="E211" s="1"/>
      <c r="F211" s="1"/>
      <c r="G211" s="1"/>
      <c r="H211" s="1"/>
      <c r="I211" s="1"/>
      <c r="J211" s="1"/>
      <c r="K211" s="1"/>
      <c r="L211" s="1"/>
      <c r="M211" s="1"/>
      <c r="N211" s="1"/>
    </row>
    <row r="212" spans="1:14">
      <c r="A212" s="1"/>
      <c r="B212" s="1"/>
      <c r="C212" s="1"/>
      <c r="D212" s="1"/>
      <c r="E212" s="1"/>
      <c r="F212" s="1"/>
      <c r="G212" s="1"/>
      <c r="H212" s="1"/>
      <c r="I212" s="1"/>
      <c r="J212" s="1"/>
      <c r="K212" s="1"/>
      <c r="L212" s="1"/>
      <c r="M212" s="1"/>
      <c r="N212" s="1"/>
    </row>
    <row r="213" spans="1:14">
      <c r="A213" s="1"/>
      <c r="B213" s="1"/>
      <c r="C213" s="1"/>
      <c r="D213" s="1"/>
      <c r="E213" s="1"/>
      <c r="F213" s="1"/>
      <c r="G213" s="1"/>
      <c r="H213" s="1"/>
      <c r="I213" s="1"/>
      <c r="J213" s="1"/>
      <c r="K213" s="1"/>
      <c r="L213" s="1"/>
      <c r="M213" s="1"/>
      <c r="N213" s="1"/>
    </row>
    <row r="214" spans="1:14">
      <c r="A214" s="1"/>
      <c r="B214" s="1"/>
      <c r="C214" s="1"/>
      <c r="D214" s="1"/>
      <c r="E214" s="1"/>
      <c r="F214" s="1"/>
      <c r="G214" s="1"/>
      <c r="H214" s="1"/>
      <c r="I214" s="1"/>
      <c r="J214" s="1"/>
      <c r="K214" s="1"/>
      <c r="L214" s="1"/>
      <c r="M214" s="1"/>
      <c r="N214" s="1"/>
    </row>
    <row r="215" spans="1:14">
      <c r="A215" s="1"/>
      <c r="B215" s="1"/>
      <c r="C215" s="1"/>
      <c r="D215" s="1"/>
      <c r="E215" s="1"/>
      <c r="F215" s="1"/>
      <c r="G215" s="1"/>
      <c r="H215" s="1"/>
      <c r="I215" s="1"/>
      <c r="J215" s="1"/>
      <c r="K215" s="1"/>
      <c r="L215" s="1"/>
      <c r="M215" s="1"/>
      <c r="N215" s="1"/>
    </row>
    <row r="216" spans="1:14">
      <c r="A216" s="1"/>
      <c r="B216" s="1"/>
      <c r="C216" s="1"/>
      <c r="D216" s="1"/>
      <c r="E216" s="1"/>
      <c r="F216" s="1"/>
      <c r="G216" s="1"/>
      <c r="H216" s="1"/>
      <c r="I216" s="1"/>
      <c r="J216" s="1"/>
      <c r="K216" s="1"/>
      <c r="L216" s="1"/>
      <c r="M216" s="1"/>
      <c r="N216" s="1"/>
    </row>
    <row r="217" spans="1:14">
      <c r="A217" s="1"/>
      <c r="B217" s="1"/>
      <c r="C217" s="1"/>
      <c r="D217" s="1"/>
      <c r="E217" s="1"/>
      <c r="F217" s="1"/>
      <c r="G217" s="1"/>
      <c r="H217" s="1"/>
      <c r="I217" s="1"/>
      <c r="J217" s="1"/>
      <c r="K217" s="1"/>
      <c r="L217" s="1"/>
      <c r="M217" s="1"/>
      <c r="N217" s="1"/>
    </row>
    <row r="218" spans="1:14">
      <c r="A218" s="1"/>
      <c r="B218" s="1"/>
      <c r="C218" s="1"/>
      <c r="D218" s="1"/>
      <c r="E218" s="1"/>
      <c r="F218" s="1"/>
      <c r="G218" s="1"/>
      <c r="H218" s="1"/>
      <c r="I218" s="1"/>
      <c r="J218" s="1"/>
      <c r="K218" s="1"/>
      <c r="L218" s="1"/>
      <c r="M218" s="1"/>
      <c r="N218" s="1"/>
    </row>
    <row r="219" spans="1:14">
      <c r="A219" s="1"/>
      <c r="B219" s="1"/>
      <c r="C219" s="1"/>
      <c r="D219" s="1"/>
      <c r="E219" s="1"/>
      <c r="F219" s="1"/>
      <c r="G219" s="1"/>
      <c r="H219" s="1"/>
      <c r="I219" s="1"/>
      <c r="J219" s="1"/>
      <c r="K219" s="1"/>
      <c r="L219" s="1"/>
      <c r="M219" s="1"/>
      <c r="N219" s="1"/>
    </row>
    <row r="220" spans="1:14">
      <c r="A220" s="1"/>
      <c r="B220" s="1"/>
      <c r="C220" s="1"/>
      <c r="D220" s="1"/>
      <c r="E220" s="1"/>
      <c r="F220" s="1"/>
      <c r="G220" s="1"/>
      <c r="H220" s="1"/>
      <c r="I220" s="1"/>
      <c r="J220" s="1"/>
      <c r="K220" s="1"/>
      <c r="L220" s="1"/>
      <c r="M220" s="1"/>
      <c r="N220" s="1"/>
    </row>
    <row r="221" spans="1:14">
      <c r="A221" s="1"/>
      <c r="B221" s="1"/>
      <c r="C221" s="1"/>
      <c r="D221" s="1"/>
      <c r="E221" s="1"/>
      <c r="F221" s="1"/>
      <c r="G221" s="1"/>
      <c r="H221" s="1"/>
      <c r="I221" s="1"/>
      <c r="J221" s="1"/>
      <c r="K221" s="1"/>
      <c r="L221" s="1"/>
      <c r="M221" s="1"/>
      <c r="N221" s="1"/>
    </row>
    <row r="222" spans="1:14">
      <c r="A222" s="1"/>
      <c r="B222" s="1"/>
      <c r="C222" s="1"/>
      <c r="D222" s="1"/>
      <c r="E222" s="1"/>
      <c r="F222" s="1"/>
      <c r="G222" s="1"/>
      <c r="H222" s="1"/>
      <c r="I222" s="1"/>
      <c r="J222" s="1"/>
      <c r="K222" s="1"/>
      <c r="L222" s="1"/>
      <c r="M222" s="1"/>
      <c r="N222" s="1"/>
    </row>
    <row r="223" spans="1:14">
      <c r="A223" s="1"/>
      <c r="B223" s="3"/>
      <c r="C223" s="3"/>
      <c r="D223" s="3"/>
      <c r="E223" s="3"/>
      <c r="F223" s="3"/>
      <c r="I223" s="1"/>
      <c r="J223" s="1"/>
      <c r="K223" s="1"/>
      <c r="L223" s="1"/>
      <c r="N223" s="1"/>
    </row>
    <row r="224" spans="1:14">
      <c r="A224" s="1"/>
      <c r="B224" s="3"/>
      <c r="C224" s="3"/>
      <c r="D224" s="3"/>
      <c r="E224" s="3"/>
      <c r="F224" s="3"/>
      <c r="I224" s="1"/>
      <c r="J224" s="1"/>
      <c r="K224" s="1"/>
      <c r="L224" s="1"/>
      <c r="N224" s="1"/>
    </row>
    <row r="225" spans="1:14">
      <c r="A225" s="1"/>
      <c r="B225" s="3"/>
      <c r="C225" s="3"/>
      <c r="D225" s="3"/>
      <c r="E225" s="3"/>
      <c r="F225" s="3"/>
      <c r="G225" s="1"/>
      <c r="I225" s="1"/>
      <c r="J225" s="1"/>
      <c r="K225" s="1"/>
      <c r="L225" s="1"/>
      <c r="N225" s="1"/>
    </row>
    <row r="226" spans="1:14">
      <c r="A226" s="1"/>
      <c r="B226" s="3"/>
      <c r="C226" s="3"/>
      <c r="D226" s="3"/>
      <c r="E226" s="3"/>
      <c r="F226" s="3"/>
      <c r="G226" s="1"/>
      <c r="I226" s="1"/>
      <c r="J226" s="1"/>
      <c r="K226" s="1"/>
      <c r="L226" s="1"/>
      <c r="N226" s="1"/>
    </row>
    <row r="227" spans="1:14">
      <c r="A227" s="1"/>
      <c r="B227" s="3"/>
      <c r="C227" s="3"/>
      <c r="D227" s="3"/>
      <c r="E227" s="3"/>
      <c r="F227" s="3"/>
      <c r="G227" s="1"/>
      <c r="I227" s="1"/>
      <c r="J227" s="1"/>
      <c r="K227" s="1"/>
      <c r="L227" s="1"/>
      <c r="N227" s="1"/>
    </row>
    <row r="228" spans="1:14">
      <c r="A228" s="1"/>
      <c r="B228" s="3"/>
      <c r="C228" s="3"/>
      <c r="D228" s="3"/>
      <c r="E228" s="3"/>
      <c r="F228" s="3"/>
      <c r="G228" s="1"/>
      <c r="I228" s="1"/>
      <c r="J228" s="1"/>
      <c r="K228" s="1"/>
      <c r="L228" s="1"/>
      <c r="N228" s="1"/>
    </row>
    <row r="229" spans="1:14">
      <c r="A229" s="1"/>
      <c r="B229" s="3"/>
      <c r="C229" s="3"/>
      <c r="D229" s="3"/>
      <c r="E229" s="3"/>
      <c r="F229" s="3"/>
      <c r="G229" s="1"/>
      <c r="I229" s="1"/>
      <c r="J229" s="1"/>
      <c r="K229" s="1"/>
      <c r="L229" s="1"/>
      <c r="N229" s="1"/>
    </row>
    <row r="230" spans="1:14">
      <c r="A230" s="1"/>
      <c r="B230" s="3"/>
      <c r="C230" s="3"/>
      <c r="D230" s="3"/>
      <c r="E230" s="3"/>
      <c r="F230" s="3"/>
      <c r="G230" s="3"/>
      <c r="I230" s="1"/>
      <c r="J230" s="1"/>
      <c r="K230" s="1"/>
      <c r="L230" s="1"/>
      <c r="N230" s="1"/>
    </row>
    <row r="231" spans="1:14">
      <c r="A231" s="1"/>
      <c r="B231" s="3"/>
      <c r="C231" s="3"/>
      <c r="D231" s="3"/>
      <c r="E231" s="3"/>
      <c r="F231" s="3"/>
      <c r="G231" s="3"/>
      <c r="I231" s="1"/>
      <c r="J231" s="1"/>
      <c r="K231" s="1"/>
      <c r="L231" s="1"/>
      <c r="N231" s="1"/>
    </row>
    <row r="232" spans="1:14">
      <c r="A232" s="1"/>
      <c r="B232" s="3"/>
      <c r="C232" s="3"/>
      <c r="D232" s="3"/>
      <c r="E232" s="3"/>
      <c r="F232" s="3"/>
      <c r="G232" s="3"/>
      <c r="I232" s="1"/>
      <c r="J232" s="1"/>
      <c r="K232" s="1"/>
      <c r="L232" s="1"/>
      <c r="N232" s="1"/>
    </row>
    <row r="233" spans="1:14">
      <c r="A233" s="1"/>
      <c r="B233" s="3"/>
      <c r="C233" s="3"/>
      <c r="D233" s="3"/>
      <c r="E233" s="3"/>
      <c r="F233" s="3"/>
      <c r="G233" s="3"/>
      <c r="I233" s="1"/>
      <c r="J233" s="1"/>
      <c r="K233" s="1"/>
      <c r="L233" s="1"/>
      <c r="N233" s="1"/>
    </row>
    <row r="234" spans="1:14">
      <c r="A234" s="1"/>
      <c r="B234" s="3"/>
      <c r="C234" s="3"/>
      <c r="D234" s="3"/>
      <c r="E234" s="3"/>
      <c r="F234" s="3"/>
      <c r="G234" s="3"/>
      <c r="I234" s="1"/>
      <c r="J234" s="1"/>
      <c r="K234" s="1"/>
      <c r="L234" s="1"/>
      <c r="N234" s="1"/>
    </row>
    <row r="235" spans="1:14">
      <c r="A235" s="1"/>
      <c r="B235" s="3"/>
      <c r="C235" s="3"/>
      <c r="D235" s="3"/>
      <c r="E235" s="3"/>
      <c r="F235" s="3"/>
      <c r="G235" s="3"/>
      <c r="I235" s="1"/>
      <c r="J235" s="1"/>
      <c r="K235" s="1"/>
      <c r="L235" s="1"/>
      <c r="N235" s="1"/>
    </row>
    <row r="236" spans="1:14">
      <c r="A236" s="1"/>
      <c r="B236" s="3"/>
      <c r="C236" s="3"/>
      <c r="D236" s="3"/>
      <c r="E236" s="3"/>
      <c r="F236" s="3"/>
      <c r="G236" s="3"/>
      <c r="I236" s="1"/>
      <c r="J236" s="1"/>
      <c r="K236" s="1"/>
      <c r="L236" s="1"/>
      <c r="N236" s="1"/>
    </row>
    <row r="237" spans="1:14">
      <c r="A237" s="1"/>
      <c r="B237" s="3"/>
      <c r="C237" s="3"/>
      <c r="D237" s="3"/>
      <c r="E237" s="3"/>
      <c r="F237" s="3"/>
      <c r="G237" s="3"/>
      <c r="I237" s="1"/>
      <c r="J237" s="1"/>
      <c r="K237" s="1"/>
      <c r="L237" s="1"/>
      <c r="N237" s="1"/>
    </row>
    <row r="238" spans="1:14">
      <c r="A238" s="1"/>
      <c r="B238" s="3"/>
      <c r="C238" s="3"/>
      <c r="D238" s="3"/>
      <c r="E238" s="3"/>
      <c r="F238" s="3"/>
      <c r="G238" s="3"/>
      <c r="I238" s="1"/>
      <c r="J238" s="1"/>
      <c r="K238" s="1"/>
      <c r="L238" s="1"/>
      <c r="N238" s="1"/>
    </row>
    <row r="239" spans="1:14">
      <c r="A239" s="1"/>
      <c r="B239" s="3"/>
      <c r="C239" s="3"/>
      <c r="D239" s="3"/>
      <c r="E239" s="3"/>
      <c r="F239" s="3"/>
      <c r="G239" s="3"/>
      <c r="I239" s="1"/>
      <c r="J239" s="1"/>
      <c r="K239" s="1"/>
      <c r="L239" s="1"/>
      <c r="N239" s="1"/>
    </row>
    <row r="240" spans="1:14">
      <c r="A240" s="1"/>
      <c r="B240" s="3"/>
      <c r="C240" s="3"/>
      <c r="D240" s="3"/>
      <c r="E240" s="3"/>
      <c r="F240" s="3"/>
      <c r="G240" s="3"/>
      <c r="I240" s="1"/>
      <c r="J240" s="1"/>
      <c r="K240" s="1"/>
      <c r="L240" s="1"/>
      <c r="N240" s="1"/>
    </row>
    <row r="241" spans="1:14">
      <c r="A241" s="1"/>
      <c r="B241" s="3"/>
      <c r="C241" s="3"/>
      <c r="D241" s="3"/>
      <c r="E241" s="3"/>
      <c r="F241" s="3"/>
      <c r="G241" s="3"/>
      <c r="I241" s="1"/>
      <c r="J241" s="1"/>
      <c r="K241" s="1"/>
      <c r="L241" s="1"/>
      <c r="N241" s="1"/>
    </row>
    <row r="242" spans="1:14">
      <c r="A242" s="1"/>
      <c r="B242" s="3"/>
      <c r="C242" s="3"/>
      <c r="D242" s="3"/>
      <c r="E242" s="3"/>
      <c r="F242" s="3"/>
      <c r="G242" s="3"/>
      <c r="I242" s="1"/>
      <c r="J242" s="1"/>
      <c r="K242" s="1"/>
      <c r="L242" s="1"/>
      <c r="N242" s="1"/>
    </row>
    <row r="243" spans="1:14">
      <c r="A243" s="1"/>
      <c r="B243" s="3"/>
      <c r="C243" s="3"/>
      <c r="D243" s="3"/>
      <c r="E243" s="3"/>
      <c r="F243" s="3"/>
      <c r="G243" s="3"/>
      <c r="I243" s="1"/>
      <c r="J243" s="1"/>
      <c r="K243" s="1"/>
      <c r="L243" s="1"/>
      <c r="N243" s="1"/>
    </row>
    <row r="244" spans="1:14">
      <c r="A244" s="1"/>
      <c r="B244" s="3"/>
      <c r="C244" s="3"/>
      <c r="D244" s="3"/>
      <c r="E244" s="3"/>
      <c r="F244" s="3"/>
      <c r="G244" s="3"/>
      <c r="I244" s="1"/>
      <c r="J244" s="1"/>
      <c r="K244" s="1"/>
      <c r="L244" s="1"/>
      <c r="N244" s="1"/>
    </row>
    <row r="245" spans="1:14">
      <c r="A245" s="1"/>
      <c r="B245" s="3"/>
      <c r="C245" s="3"/>
      <c r="D245" s="3"/>
      <c r="E245" s="3"/>
      <c r="F245" s="3"/>
      <c r="G245" s="3"/>
      <c r="I245" s="1"/>
      <c r="J245" s="1"/>
      <c r="K245" s="1"/>
      <c r="L245" s="1"/>
      <c r="N245" s="1"/>
    </row>
    <row r="246" spans="1:14">
      <c r="A246" s="1"/>
      <c r="B246" s="3"/>
      <c r="C246" s="3"/>
      <c r="D246" s="3"/>
      <c r="E246" s="3"/>
      <c r="F246" s="3"/>
      <c r="G246" s="3"/>
      <c r="I246" s="1"/>
      <c r="J246" s="1"/>
      <c r="K246" s="1"/>
      <c r="L246" s="1"/>
      <c r="N246" s="1"/>
    </row>
    <row r="247" spans="1:14">
      <c r="A247" s="1"/>
      <c r="B247" s="3"/>
      <c r="C247" s="3"/>
      <c r="D247" s="3"/>
      <c r="E247" s="3"/>
      <c r="F247" s="3"/>
      <c r="G247" s="3"/>
      <c r="I247" s="1"/>
      <c r="J247" s="1"/>
      <c r="K247" s="1"/>
      <c r="L247" s="1"/>
      <c r="N247" s="1"/>
    </row>
    <row r="248" spans="1:14">
      <c r="A248" s="1"/>
      <c r="B248" s="3"/>
      <c r="C248" s="3"/>
      <c r="D248" s="3"/>
      <c r="E248" s="3"/>
      <c r="F248" s="3"/>
      <c r="G248" s="3"/>
      <c r="I248" s="1"/>
      <c r="J248" s="1"/>
      <c r="K248" s="1"/>
      <c r="L248" s="1"/>
      <c r="N248" s="1"/>
    </row>
    <row r="249" spans="1:14">
      <c r="A249" s="1"/>
      <c r="B249" s="3"/>
      <c r="C249" s="3"/>
      <c r="D249" s="3"/>
      <c r="E249" s="3"/>
      <c r="F249" s="3"/>
      <c r="G249" s="3"/>
      <c r="I249" s="1"/>
      <c r="J249" s="1"/>
      <c r="K249" s="1"/>
      <c r="L249" s="1"/>
      <c r="N249" s="1"/>
    </row>
    <row r="250" spans="1:14">
      <c r="A250" s="1"/>
      <c r="B250" s="3"/>
      <c r="C250" s="3"/>
      <c r="D250" s="3"/>
      <c r="E250" s="3"/>
      <c r="F250" s="3"/>
      <c r="I250" s="1"/>
      <c r="J250" s="1"/>
      <c r="K250" s="1"/>
      <c r="L250" s="1"/>
      <c r="N250" s="1"/>
    </row>
    <row r="251" spans="1:14">
      <c r="B251" s="3"/>
      <c r="C251" s="3"/>
      <c r="D251" s="3"/>
      <c r="E251" s="3"/>
      <c r="F251" s="3"/>
      <c r="G251" s="3"/>
      <c r="I251" s="1"/>
      <c r="J251" s="4"/>
      <c r="L251" s="1"/>
    </row>
    <row r="252" spans="1:14">
      <c r="B252" s="3"/>
      <c r="C252" s="3"/>
      <c r="D252" s="3"/>
      <c r="E252" s="3"/>
      <c r="F252" s="3"/>
      <c r="I252" s="1"/>
      <c r="J252" s="4"/>
      <c r="L252" s="1"/>
    </row>
    <row r="253" spans="1:14">
      <c r="B253" s="3"/>
      <c r="C253" s="3"/>
      <c r="D253" s="3"/>
      <c r="E253" s="3"/>
      <c r="F253" s="3"/>
      <c r="G253" s="3"/>
      <c r="I253" s="1"/>
      <c r="J253" s="4"/>
      <c r="L253" s="1"/>
    </row>
    <row r="254" spans="1:14">
      <c r="B254" s="3"/>
      <c r="C254" s="3"/>
      <c r="D254" s="3"/>
      <c r="E254" s="3"/>
      <c r="F254" s="3"/>
      <c r="G254" s="3"/>
      <c r="I254" s="1"/>
      <c r="J254" s="4"/>
      <c r="L254" s="1"/>
      <c r="M254" s="1"/>
    </row>
    <row r="255" spans="1:14">
      <c r="B255" s="3"/>
      <c r="C255" s="3"/>
      <c r="D255" s="3"/>
      <c r="E255" s="3"/>
      <c r="F255" s="3"/>
      <c r="I255" s="1"/>
      <c r="J255" s="4"/>
      <c r="L255" s="1"/>
      <c r="M255" s="1"/>
    </row>
    <row r="256" spans="1:14">
      <c r="B256" s="3"/>
      <c r="C256" s="3"/>
      <c r="D256" s="3"/>
      <c r="E256" s="3"/>
      <c r="F256" s="3"/>
      <c r="I256" s="1"/>
      <c r="J256" s="4"/>
      <c r="L256" s="1"/>
      <c r="M256" s="1"/>
    </row>
    <row r="257" spans="2:13">
      <c r="B257" s="3"/>
      <c r="C257" s="3"/>
      <c r="D257" s="3"/>
      <c r="E257" s="3"/>
      <c r="F257" s="3"/>
      <c r="I257" s="1"/>
      <c r="J257" s="4"/>
      <c r="L257" s="1"/>
      <c r="M257" s="1"/>
    </row>
    <row r="258" spans="2:13">
      <c r="B258" s="3"/>
      <c r="C258" s="3"/>
      <c r="D258" s="3"/>
      <c r="E258" s="3"/>
      <c r="F258" s="3"/>
      <c r="G258" s="3"/>
      <c r="I258" s="1"/>
      <c r="J258" s="4"/>
      <c r="L258" s="1"/>
      <c r="M258" s="1"/>
    </row>
    <row r="259" spans="2:13">
      <c r="B259" s="3"/>
      <c r="C259" s="3"/>
      <c r="D259" s="3"/>
      <c r="E259" s="3"/>
      <c r="F259" s="3"/>
      <c r="G259" s="3"/>
      <c r="I259" s="1"/>
      <c r="J259" s="4"/>
      <c r="L259" s="1"/>
      <c r="M259" s="1"/>
    </row>
    <row r="260" spans="2:13">
      <c r="B260" s="3"/>
      <c r="C260" s="3"/>
      <c r="D260" s="3"/>
      <c r="E260" s="3"/>
      <c r="F260" s="3"/>
      <c r="G260" s="3"/>
      <c r="I260" s="1"/>
      <c r="J260" s="4"/>
      <c r="L260" s="1"/>
      <c r="M260" s="1"/>
    </row>
    <row r="261" spans="2:13">
      <c r="B261" s="3"/>
      <c r="C261" s="3"/>
      <c r="D261" s="3"/>
      <c r="E261" s="3"/>
      <c r="F261" s="3"/>
      <c r="G261" s="3"/>
      <c r="I261" s="1"/>
      <c r="J261" s="4"/>
      <c r="L261" s="1"/>
      <c r="M261" s="1"/>
    </row>
    <row r="262" spans="2:13">
      <c r="B262" s="3"/>
      <c r="C262" s="3"/>
      <c r="D262" s="3"/>
      <c r="E262" s="3"/>
      <c r="F262" s="3"/>
      <c r="G262" s="3"/>
      <c r="I262" s="1"/>
      <c r="J262" s="4"/>
      <c r="L262" s="1"/>
      <c r="M262" s="1"/>
    </row>
    <row r="263" spans="2:13">
      <c r="B263" s="3"/>
      <c r="C263" s="3"/>
      <c r="D263" s="3"/>
      <c r="E263" s="3"/>
      <c r="F263" s="3"/>
      <c r="G263" s="3"/>
      <c r="I263" s="1"/>
      <c r="J263" s="4"/>
      <c r="L263" s="1"/>
      <c r="M263" s="1"/>
    </row>
    <row r="264" spans="2:13">
      <c r="B264" s="3"/>
      <c r="C264" s="3"/>
      <c r="D264" s="3"/>
      <c r="E264" s="3"/>
      <c r="F264" s="3"/>
      <c r="I264" s="1"/>
      <c r="J264" s="4"/>
      <c r="L264" s="1"/>
      <c r="M264" s="1"/>
    </row>
    <row r="265" spans="2:13">
      <c r="B265" s="3"/>
      <c r="C265" s="3"/>
      <c r="D265" s="3"/>
      <c r="E265" s="3"/>
      <c r="F265" s="3"/>
      <c r="G265" s="3"/>
      <c r="I265" s="1"/>
      <c r="J265" s="4"/>
      <c r="L265" s="1"/>
      <c r="M265" s="1"/>
    </row>
    <row r="266" spans="2:13">
      <c r="B266" s="3"/>
      <c r="C266" s="3"/>
      <c r="D266" s="3"/>
      <c r="E266" s="3"/>
      <c r="F266" s="3"/>
      <c r="I266" s="1"/>
      <c r="J266" s="4"/>
      <c r="L266" s="1"/>
      <c r="M266" s="1"/>
    </row>
    <row r="267" spans="2:13">
      <c r="B267" s="3"/>
      <c r="C267" s="3"/>
      <c r="D267" s="3"/>
      <c r="E267" s="3"/>
      <c r="F267" s="3"/>
      <c r="G267" s="3"/>
      <c r="I267" s="1"/>
      <c r="J267" s="4"/>
      <c r="L267" s="1"/>
      <c r="M267" s="1"/>
    </row>
    <row r="268" spans="2:13">
      <c r="B268" s="3"/>
      <c r="C268" s="3"/>
      <c r="D268" s="3"/>
      <c r="E268" s="3"/>
      <c r="F268" s="3"/>
      <c r="G268" s="3"/>
      <c r="I268" s="1"/>
      <c r="J268" s="4"/>
      <c r="L268" s="1"/>
      <c r="M268" s="1"/>
    </row>
    <row r="269" spans="2:13">
      <c r="B269" s="3"/>
      <c r="C269" s="3"/>
      <c r="D269" s="3"/>
      <c r="E269" s="3"/>
      <c r="F269" s="3"/>
      <c r="G269" s="3"/>
      <c r="I269" s="1"/>
      <c r="J269" s="4"/>
      <c r="L269" s="1"/>
      <c r="M269" s="1"/>
    </row>
    <row r="270" spans="2:13">
      <c r="B270" s="3"/>
      <c r="C270" s="3"/>
      <c r="D270" s="3"/>
      <c r="E270" s="3"/>
      <c r="F270" s="3"/>
      <c r="G270" s="3"/>
      <c r="I270" s="1"/>
      <c r="J270" s="4"/>
      <c r="L270" s="1"/>
      <c r="M270" s="1"/>
    </row>
    <row r="271" spans="2:13">
      <c r="B271" s="3"/>
      <c r="C271" s="3"/>
      <c r="D271" s="3"/>
      <c r="E271" s="3"/>
      <c r="F271" s="3"/>
      <c r="G271" s="3"/>
      <c r="I271" s="1"/>
      <c r="J271" s="4"/>
      <c r="L271" s="1"/>
      <c r="M271" s="1"/>
    </row>
    <row r="272" spans="2:13">
      <c r="B272" s="3"/>
      <c r="C272" s="3"/>
      <c r="D272" s="3"/>
      <c r="E272" s="3"/>
      <c r="F272" s="3"/>
      <c r="G272" s="3"/>
      <c r="I272" s="1"/>
      <c r="J272" s="4"/>
      <c r="L272" s="1"/>
      <c r="M272" s="1"/>
    </row>
    <row r="273" spans="1:14">
      <c r="B273" s="3"/>
      <c r="C273" s="3"/>
      <c r="D273" s="3"/>
      <c r="E273" s="3"/>
      <c r="F273" s="3"/>
      <c r="G273" s="3"/>
      <c r="I273" s="1"/>
      <c r="J273" s="4"/>
      <c r="L273" s="1"/>
      <c r="M273" s="1"/>
    </row>
    <row r="274" spans="1:14">
      <c r="B274" s="3"/>
      <c r="C274" s="3"/>
      <c r="D274" s="3"/>
      <c r="E274" s="3"/>
      <c r="F274" s="3"/>
      <c r="G274" s="3"/>
      <c r="I274" s="1"/>
      <c r="J274" s="4"/>
      <c r="L274" s="1"/>
      <c r="M274" s="1"/>
    </row>
    <row r="275" spans="1:14">
      <c r="B275" s="3"/>
      <c r="C275" s="3"/>
      <c r="D275" s="3"/>
      <c r="E275" s="3"/>
      <c r="F275" s="3"/>
      <c r="G275" s="3"/>
      <c r="I275" s="1"/>
      <c r="J275" s="4"/>
      <c r="L275" s="1"/>
      <c r="M275" s="1"/>
    </row>
    <row r="276" spans="1:14">
      <c r="A276" s="1"/>
      <c r="B276" s="1"/>
      <c r="C276" s="1"/>
      <c r="D276" s="1"/>
      <c r="E276" s="1"/>
      <c r="F276" s="1"/>
      <c r="G276" s="1"/>
      <c r="H276" s="1"/>
      <c r="I276" s="1"/>
      <c r="J276" s="1"/>
      <c r="K276" s="1"/>
      <c r="L276" s="1"/>
      <c r="M276" s="1"/>
      <c r="N276" s="1"/>
    </row>
    <row r="277" spans="1:14">
      <c r="A277" s="5"/>
      <c r="B277" s="3"/>
      <c r="C277" s="3"/>
      <c r="D277" s="3"/>
      <c r="E277" s="3"/>
      <c r="F277" s="3"/>
      <c r="G277" s="3"/>
      <c r="J277" s="6"/>
      <c r="K277" s="1"/>
    </row>
    <row r="278" spans="1:14">
      <c r="A278" s="5"/>
      <c r="B278" s="3"/>
      <c r="C278" s="3"/>
      <c r="D278" s="3"/>
      <c r="E278" s="3"/>
      <c r="F278" s="3"/>
      <c r="G278" s="3"/>
      <c r="J278" s="6"/>
      <c r="K278" s="1"/>
      <c r="M278" s="1"/>
    </row>
    <row r="279" spans="1:14">
      <c r="A279" s="5"/>
      <c r="B279" s="3"/>
      <c r="C279" s="3"/>
      <c r="D279" s="3"/>
      <c r="E279" s="3"/>
      <c r="F279" s="3"/>
      <c r="G279" s="3"/>
      <c r="J279" s="6"/>
      <c r="K279" s="1"/>
    </row>
    <row r="280" spans="1:14">
      <c r="A280" s="5"/>
      <c r="B280" s="3"/>
      <c r="C280" s="3"/>
      <c r="D280" s="3"/>
      <c r="E280" s="3"/>
      <c r="F280" s="3"/>
      <c r="G280" s="3"/>
      <c r="J280" s="6"/>
      <c r="K280" s="1"/>
    </row>
    <row r="281" spans="1:14">
      <c r="A281" s="5"/>
      <c r="B281" s="3"/>
      <c r="C281" s="3"/>
      <c r="D281" s="3"/>
      <c r="E281" s="3"/>
      <c r="F281" s="3"/>
      <c r="G281" s="3"/>
      <c r="J281" s="6"/>
      <c r="K281" s="1"/>
    </row>
    <row r="282" spans="1:14">
      <c r="A282" s="5"/>
      <c r="B282" s="3"/>
      <c r="C282" s="3"/>
      <c r="D282" s="3"/>
      <c r="E282" s="3"/>
      <c r="F282" s="3"/>
      <c r="G282" s="3"/>
      <c r="J282" s="6"/>
      <c r="K282" s="1"/>
    </row>
    <row r="283" spans="1:14">
      <c r="A283" s="5"/>
      <c r="B283" s="3"/>
      <c r="C283" s="3"/>
      <c r="D283" s="3"/>
      <c r="E283" s="3"/>
      <c r="F283" s="3"/>
      <c r="G283" s="3"/>
      <c r="J283" s="6"/>
      <c r="K283" s="1"/>
    </row>
    <row r="284" spans="1:14">
      <c r="A284" s="5"/>
      <c r="B284" s="3"/>
      <c r="C284" s="3"/>
      <c r="D284" s="3"/>
      <c r="E284" s="3"/>
      <c r="F284" s="3"/>
      <c r="G284" s="3"/>
      <c r="J284" s="6"/>
      <c r="K284" s="1"/>
    </row>
    <row r="285" spans="1:14">
      <c r="A285" s="5"/>
      <c r="B285" s="3"/>
      <c r="C285" s="3"/>
      <c r="D285" s="3"/>
      <c r="E285" s="3"/>
      <c r="F285" s="3"/>
      <c r="G285" s="3"/>
      <c r="J285" s="6"/>
      <c r="K285" s="1"/>
    </row>
    <row r="286" spans="1:14">
      <c r="A286" s="5"/>
      <c r="B286" s="3"/>
      <c r="C286" s="3"/>
      <c r="D286" s="3"/>
      <c r="E286" s="3"/>
      <c r="F286" s="3"/>
      <c r="G286" s="3"/>
      <c r="J286" s="6"/>
      <c r="K286" s="1"/>
    </row>
    <row r="287" spans="1:14">
      <c r="A287" s="5"/>
      <c r="B287" s="3"/>
      <c r="C287" s="3"/>
      <c r="D287" s="3"/>
      <c r="E287" s="3"/>
      <c r="F287" s="3"/>
      <c r="G287" s="3"/>
      <c r="J287" s="6"/>
      <c r="K287" s="1"/>
    </row>
    <row r="288" spans="1:14">
      <c r="A288" s="5"/>
      <c r="B288" s="3"/>
      <c r="C288" s="3"/>
      <c r="D288" s="3"/>
      <c r="E288" s="3"/>
      <c r="F288" s="3"/>
      <c r="G288" s="3"/>
      <c r="J288" s="6"/>
      <c r="K288" s="1"/>
    </row>
    <row r="289" spans="1:14">
      <c r="A289" s="5"/>
      <c r="B289" s="3"/>
      <c r="C289" s="3"/>
      <c r="D289" s="3"/>
      <c r="E289" s="3"/>
      <c r="F289" s="3"/>
      <c r="G289" s="3"/>
      <c r="J289" s="6"/>
      <c r="K289" s="1"/>
    </row>
    <row r="290" spans="1:14">
      <c r="A290" s="5"/>
      <c r="B290" s="3"/>
      <c r="C290" s="3"/>
      <c r="D290" s="3"/>
      <c r="E290" s="3"/>
      <c r="F290" s="3"/>
      <c r="G290" s="3"/>
      <c r="J290" s="6"/>
      <c r="K290" s="1"/>
    </row>
    <row r="291" spans="1:14">
      <c r="A291" s="5"/>
      <c r="B291" s="3"/>
      <c r="C291" s="3"/>
      <c r="D291" s="3"/>
      <c r="E291" s="3"/>
      <c r="F291" s="3"/>
      <c r="G291" s="3"/>
      <c r="J291" s="6"/>
      <c r="K291" s="1"/>
    </row>
    <row r="292" spans="1:14">
      <c r="A292" s="5"/>
      <c r="B292" s="3"/>
      <c r="C292" s="3"/>
      <c r="D292" s="3"/>
      <c r="E292" s="3"/>
      <c r="F292" s="3"/>
      <c r="G292" s="3"/>
      <c r="J292" s="6"/>
      <c r="K292" s="1"/>
    </row>
    <row r="293" spans="1:14">
      <c r="A293" s="5"/>
      <c r="B293" s="3"/>
      <c r="C293" s="3"/>
      <c r="D293" s="3"/>
      <c r="E293" s="3"/>
      <c r="F293" s="3"/>
      <c r="G293" s="3"/>
      <c r="J293" s="6"/>
      <c r="K293" s="1"/>
    </row>
    <row r="294" spans="1:14">
      <c r="A294" s="5"/>
      <c r="B294" s="3"/>
      <c r="C294" s="3"/>
      <c r="D294" s="3"/>
      <c r="E294" s="3"/>
      <c r="F294" s="3"/>
      <c r="G294" s="3"/>
      <c r="J294" s="6"/>
      <c r="K294" s="1"/>
    </row>
    <row r="295" spans="1:14">
      <c r="A295" s="5"/>
      <c r="B295" s="3"/>
      <c r="C295" s="3"/>
      <c r="D295" s="3"/>
      <c r="E295" s="3"/>
      <c r="F295" s="3"/>
      <c r="G295" s="3"/>
      <c r="J295" s="6"/>
      <c r="K295" s="1"/>
    </row>
    <row r="296" spans="1:14">
      <c r="A296" s="5"/>
      <c r="B296" s="3"/>
      <c r="C296" s="3"/>
      <c r="D296" s="3"/>
      <c r="E296" s="3"/>
      <c r="F296" s="3"/>
      <c r="G296" s="3"/>
      <c r="J296" s="6"/>
      <c r="K296" s="1"/>
    </row>
    <row r="297" spans="1:14">
      <c r="A297" s="1"/>
      <c r="B297" s="1"/>
      <c r="C297" s="1"/>
      <c r="D297" s="1"/>
      <c r="E297" s="1"/>
      <c r="F297" s="1"/>
      <c r="G297" s="1"/>
      <c r="H297" s="1"/>
      <c r="I297" s="1"/>
      <c r="J297" s="1"/>
      <c r="K297" s="1"/>
      <c r="L297" s="1"/>
      <c r="M297" s="1"/>
      <c r="N297" s="1"/>
    </row>
    <row r="298" spans="1:14">
      <c r="A298" s="1"/>
      <c r="B298" s="1"/>
      <c r="C298" s="1"/>
      <c r="D298" s="1"/>
      <c r="E298" s="1"/>
      <c r="F298" s="1"/>
      <c r="G298" s="1"/>
      <c r="H298" s="1"/>
      <c r="I298" s="1"/>
      <c r="J298" s="1"/>
      <c r="K298" s="1"/>
      <c r="L298" s="1"/>
      <c r="M298" s="1"/>
      <c r="N298" s="1"/>
    </row>
    <row r="299" spans="1:14">
      <c r="A299" s="1"/>
      <c r="B299" s="1"/>
      <c r="C299" s="1"/>
      <c r="D299" s="1"/>
      <c r="E299" s="1"/>
      <c r="F299" s="1"/>
      <c r="G299" s="1"/>
      <c r="H299" s="1"/>
      <c r="I299" s="1"/>
      <c r="J299" s="1"/>
      <c r="K299" s="1"/>
      <c r="L299" s="1"/>
      <c r="M299" s="1"/>
      <c r="N299" s="1"/>
    </row>
    <row r="300" spans="1:14">
      <c r="A300" s="1"/>
      <c r="B300" s="1"/>
      <c r="C300" s="1"/>
      <c r="D300" s="1"/>
      <c r="E300" s="1"/>
      <c r="F300" s="1"/>
      <c r="G300" s="7"/>
      <c r="H300" s="1"/>
      <c r="I300" s="1"/>
      <c r="J300" s="6"/>
      <c r="K300" s="1"/>
      <c r="L300" s="1"/>
      <c r="M300" s="1"/>
      <c r="N300" s="1"/>
    </row>
    <row r="301" spans="1:14">
      <c r="A301" s="1"/>
      <c r="B301" s="1"/>
      <c r="C301" s="1"/>
      <c r="D301" s="1"/>
      <c r="E301" s="1"/>
      <c r="F301" s="1"/>
      <c r="G301" s="7"/>
      <c r="H301" s="1"/>
      <c r="I301" s="1"/>
      <c r="J301" s="6"/>
      <c r="K301" s="1"/>
      <c r="L301" s="1"/>
      <c r="M301" s="1"/>
      <c r="N301" s="1"/>
    </row>
    <row r="302" spans="1:14">
      <c r="A302" s="1"/>
      <c r="B302" s="1"/>
      <c r="C302" s="1"/>
      <c r="D302" s="1"/>
      <c r="E302" s="1"/>
      <c r="F302" s="1"/>
      <c r="G302" s="7"/>
      <c r="H302" s="1"/>
      <c r="I302" s="1"/>
      <c r="J302" s="6"/>
      <c r="K302" s="1"/>
      <c r="L302" s="1"/>
      <c r="M302" s="1"/>
      <c r="N302" s="1"/>
    </row>
    <row r="303" spans="1:14">
      <c r="A303" s="1"/>
      <c r="B303" s="1"/>
      <c r="C303" s="1"/>
      <c r="D303" s="1"/>
      <c r="E303" s="1"/>
      <c r="F303" s="1"/>
      <c r="G303" s="7"/>
      <c r="H303" s="1"/>
      <c r="I303" s="1"/>
      <c r="J303" s="6"/>
      <c r="K303" s="1"/>
      <c r="L303" s="1"/>
      <c r="M303" s="1"/>
      <c r="N303" s="1"/>
    </row>
    <row r="304" spans="1:14">
      <c r="A304" s="1"/>
      <c r="B304" s="1"/>
      <c r="C304" s="1"/>
      <c r="D304" s="1"/>
      <c r="E304" s="1"/>
      <c r="F304" s="1"/>
      <c r="G304" s="7"/>
      <c r="H304" s="1"/>
      <c r="I304" s="1"/>
      <c r="J304" s="6"/>
      <c r="K304" s="1"/>
      <c r="L304" s="1"/>
      <c r="M304" s="1"/>
      <c r="N304" s="1"/>
    </row>
    <row r="305" spans="1:14">
      <c r="A305" s="1"/>
      <c r="B305" s="1"/>
      <c r="C305" s="1"/>
      <c r="D305" s="1"/>
      <c r="E305" s="1"/>
      <c r="F305" s="1"/>
      <c r="G305" s="7"/>
      <c r="H305" s="1"/>
      <c r="I305" s="1"/>
      <c r="J305" s="6"/>
      <c r="K305" s="1"/>
      <c r="L305" s="1"/>
      <c r="M305" s="1"/>
      <c r="N305" s="1"/>
    </row>
    <row r="306" spans="1:14">
      <c r="A306" s="1"/>
      <c r="B306" s="1"/>
      <c r="C306" s="1"/>
      <c r="D306" s="1"/>
      <c r="E306" s="1"/>
      <c r="F306" s="1"/>
      <c r="G306" s="7"/>
      <c r="H306" s="1"/>
      <c r="I306" s="1"/>
      <c r="J306" s="6"/>
      <c r="K306" s="1"/>
      <c r="L306" s="1"/>
      <c r="M306" s="1"/>
      <c r="N306" s="1"/>
    </row>
    <row r="307" spans="1:14">
      <c r="A307" s="1"/>
      <c r="B307" s="1"/>
      <c r="C307" s="1"/>
      <c r="D307" s="1"/>
      <c r="E307" s="1"/>
      <c r="F307" s="1"/>
      <c r="G307" s="7"/>
      <c r="H307" s="1"/>
      <c r="I307" s="1"/>
      <c r="J307" s="6"/>
      <c r="K307" s="1"/>
      <c r="L307" s="1"/>
      <c r="M307" s="1"/>
      <c r="N307" s="1"/>
    </row>
    <row r="308" spans="1:14">
      <c r="A308" s="1"/>
      <c r="B308" s="1"/>
      <c r="C308" s="1"/>
      <c r="D308" s="1"/>
      <c r="E308" s="1"/>
      <c r="F308" s="1"/>
      <c r="G308" s="7"/>
      <c r="H308" s="1"/>
      <c r="I308" s="1"/>
      <c r="J308" s="6"/>
      <c r="K308" s="1"/>
      <c r="L308" s="1"/>
      <c r="M308" s="1"/>
      <c r="N308" s="1"/>
    </row>
    <row r="309" spans="1:14">
      <c r="A309" s="1"/>
      <c r="B309" s="1"/>
      <c r="C309" s="1"/>
      <c r="D309" s="1"/>
      <c r="E309" s="1"/>
      <c r="F309" s="1"/>
      <c r="G309" s="7"/>
      <c r="H309" s="1"/>
      <c r="I309" s="1"/>
      <c r="J309" s="6"/>
      <c r="K309" s="1"/>
      <c r="L309" s="1"/>
      <c r="M309" s="1"/>
      <c r="N309" s="1"/>
    </row>
    <row r="310" spans="1:14">
      <c r="A310" s="1"/>
      <c r="B310" s="1"/>
      <c r="C310" s="1"/>
      <c r="D310" s="1"/>
      <c r="E310" s="1"/>
      <c r="F310" s="1"/>
      <c r="G310" s="7"/>
      <c r="H310" s="1"/>
      <c r="I310" s="1"/>
      <c r="J310" s="6"/>
      <c r="K310" s="1"/>
      <c r="L310" s="1"/>
      <c r="M310" s="1"/>
      <c r="N310" s="1"/>
    </row>
    <row r="311" spans="1:14">
      <c r="A311" s="1"/>
      <c r="B311" s="1"/>
      <c r="C311" s="1"/>
      <c r="D311" s="1"/>
      <c r="E311" s="1"/>
      <c r="F311" s="1"/>
      <c r="G311" s="7"/>
      <c r="H311" s="1"/>
      <c r="I311" s="1"/>
      <c r="J311" s="6"/>
      <c r="K311" s="1"/>
      <c r="L311" s="1"/>
      <c r="M311" s="1"/>
      <c r="N311" s="1"/>
    </row>
    <row r="312" spans="1:14">
      <c r="A312" s="1"/>
      <c r="B312" s="1"/>
      <c r="C312" s="1"/>
      <c r="D312" s="1"/>
      <c r="E312" s="1"/>
      <c r="F312" s="1"/>
      <c r="G312" s="7"/>
      <c r="H312" s="1"/>
      <c r="I312" s="1"/>
      <c r="J312" s="6"/>
      <c r="K312" s="1"/>
      <c r="L312" s="1"/>
      <c r="M312" s="1"/>
      <c r="N312" s="1"/>
    </row>
    <row r="313" spans="1:14">
      <c r="A313" s="1"/>
      <c r="B313" s="1"/>
      <c r="C313" s="1"/>
      <c r="D313" s="1"/>
      <c r="E313" s="1"/>
      <c r="F313" s="1"/>
      <c r="G313" s="7"/>
      <c r="H313" s="1"/>
      <c r="I313" s="1"/>
      <c r="J313" s="6"/>
      <c r="K313" s="1"/>
      <c r="L313" s="1"/>
      <c r="M313" s="1"/>
      <c r="N313" s="1"/>
    </row>
    <row r="314" spans="1:14">
      <c r="A314" s="1"/>
      <c r="B314" s="1"/>
      <c r="C314" s="1"/>
      <c r="D314" s="1"/>
      <c r="E314" s="1"/>
      <c r="F314" s="1"/>
      <c r="G314" s="7"/>
      <c r="H314" s="1"/>
      <c r="I314" s="1"/>
      <c r="J314" s="6"/>
      <c r="K314" s="1"/>
      <c r="L314" s="1"/>
      <c r="M314" s="1"/>
      <c r="N314" s="1"/>
    </row>
    <row r="315" spans="1:14">
      <c r="A315" s="1"/>
      <c r="B315" s="1"/>
      <c r="C315" s="1"/>
      <c r="D315" s="1"/>
      <c r="E315" s="1"/>
      <c r="F315" s="1"/>
      <c r="G315" s="7"/>
      <c r="H315" s="1"/>
      <c r="I315" s="1"/>
      <c r="J315" s="6"/>
      <c r="K315" s="1"/>
      <c r="L315" s="1"/>
      <c r="M315" s="1"/>
      <c r="N315" s="1"/>
    </row>
    <row r="316" spans="1:14">
      <c r="A316" s="1"/>
      <c r="B316" s="1"/>
      <c r="C316" s="1"/>
      <c r="D316" s="1"/>
      <c r="E316" s="1"/>
      <c r="F316" s="1"/>
      <c r="G316" s="7"/>
      <c r="H316" s="1"/>
      <c r="I316" s="1"/>
      <c r="J316" s="6"/>
      <c r="K316" s="1"/>
      <c r="L316" s="1"/>
      <c r="M316" s="1"/>
      <c r="N316" s="1"/>
    </row>
    <row r="317" spans="1:14">
      <c r="A317" s="1"/>
      <c r="B317" s="1"/>
      <c r="C317" s="1"/>
      <c r="D317" s="1"/>
      <c r="E317" s="1"/>
      <c r="F317" s="1"/>
      <c r="G317" s="7"/>
      <c r="H317" s="1"/>
      <c r="I317" s="1"/>
      <c r="J317" s="6"/>
      <c r="K317" s="1"/>
      <c r="L317" s="1"/>
      <c r="M317" s="1"/>
      <c r="N317" s="1"/>
    </row>
    <row r="318" spans="1:14">
      <c r="A318" s="1"/>
      <c r="B318" s="1"/>
      <c r="C318" s="1"/>
      <c r="D318" s="1"/>
      <c r="E318" s="1"/>
      <c r="F318" s="1"/>
      <c r="G318" s="7"/>
      <c r="H318" s="1"/>
      <c r="I318" s="1"/>
      <c r="J318" s="6"/>
      <c r="K318" s="1"/>
      <c r="L318" s="1"/>
      <c r="M318" s="1"/>
      <c r="N318" s="1"/>
    </row>
    <row r="319" spans="1:14">
      <c r="A319" s="1"/>
      <c r="B319" s="1"/>
      <c r="C319" s="1"/>
      <c r="D319" s="1"/>
      <c r="E319" s="1"/>
      <c r="F319" s="1"/>
      <c r="G319" s="7"/>
      <c r="H319" s="1"/>
      <c r="I319" s="1"/>
      <c r="J319" s="6"/>
      <c r="K319" s="1"/>
      <c r="L319" s="1"/>
      <c r="M319" s="1"/>
      <c r="N319" s="1"/>
    </row>
    <row r="320" spans="1:14">
      <c r="A320" s="1"/>
      <c r="B320" s="1"/>
      <c r="C320" s="1"/>
      <c r="D320" s="1"/>
      <c r="E320" s="1"/>
      <c r="F320" s="1"/>
      <c r="G320" s="7"/>
      <c r="H320" s="1"/>
      <c r="I320" s="1"/>
      <c r="J320" s="6"/>
      <c r="K320" s="1"/>
      <c r="L320" s="1"/>
      <c r="M320" s="1"/>
      <c r="N320" s="1"/>
    </row>
    <row r="321" spans="1:14">
      <c r="A321" s="1"/>
      <c r="B321" s="1"/>
      <c r="C321" s="1"/>
      <c r="D321" s="1"/>
      <c r="E321" s="1"/>
      <c r="F321" s="1"/>
      <c r="G321" s="7"/>
      <c r="H321" s="1"/>
      <c r="I321" s="1"/>
      <c r="J321" s="6"/>
      <c r="K321" s="1"/>
      <c r="L321" s="1"/>
      <c r="M321" s="1"/>
      <c r="N321" s="1"/>
    </row>
    <row r="322" spans="1:14">
      <c r="A322" s="1"/>
      <c r="B322" s="1"/>
      <c r="C322" s="1"/>
      <c r="D322" s="1"/>
      <c r="E322" s="1"/>
      <c r="F322" s="1"/>
      <c r="G322" s="7"/>
      <c r="H322" s="1"/>
      <c r="I322" s="1"/>
      <c r="J322" s="6"/>
      <c r="K322" s="1"/>
      <c r="L322" s="1"/>
      <c r="M322" s="1"/>
      <c r="N322" s="1"/>
    </row>
    <row r="323" spans="1:14">
      <c r="A323" s="1"/>
      <c r="B323" s="1"/>
      <c r="C323" s="1"/>
      <c r="D323" s="1"/>
      <c r="E323" s="1"/>
      <c r="F323" s="1"/>
      <c r="G323" s="7"/>
      <c r="H323" s="1"/>
      <c r="I323" s="1"/>
      <c r="J323" s="6"/>
      <c r="K323" s="1"/>
      <c r="L323" s="1"/>
      <c r="M323" s="1"/>
      <c r="N323" s="1"/>
    </row>
    <row r="324" spans="1:14">
      <c r="A324" s="1"/>
      <c r="B324" s="1"/>
      <c r="C324" s="1"/>
      <c r="D324" s="1"/>
      <c r="E324" s="1"/>
      <c r="F324" s="1"/>
      <c r="G324" s="7"/>
      <c r="H324" s="1"/>
      <c r="I324" s="1"/>
      <c r="J324" s="6"/>
      <c r="K324" s="1"/>
      <c r="L324" s="1"/>
      <c r="M324" s="1"/>
      <c r="N324" s="1"/>
    </row>
    <row r="325" spans="1:14">
      <c r="A325" s="1"/>
      <c r="B325" s="1"/>
      <c r="C325" s="1"/>
      <c r="D325" s="1"/>
      <c r="E325" s="1"/>
      <c r="F325" s="1"/>
      <c r="G325" s="7"/>
      <c r="H325" s="1"/>
      <c r="I325" s="1"/>
      <c r="J325" s="6"/>
      <c r="K325" s="1"/>
      <c r="L325" s="1"/>
      <c r="M325" s="1"/>
      <c r="N325" s="1"/>
    </row>
    <row r="326" spans="1:14">
      <c r="A326" s="1"/>
      <c r="B326" s="1"/>
      <c r="C326" s="1"/>
      <c r="D326" s="1"/>
      <c r="E326" s="1"/>
      <c r="F326" s="1"/>
      <c r="G326" s="7"/>
      <c r="H326" s="1"/>
      <c r="I326" s="1"/>
      <c r="J326" s="6"/>
      <c r="K326" s="1"/>
      <c r="L326" s="1"/>
      <c r="M326" s="1"/>
      <c r="N326" s="1"/>
    </row>
    <row r="327" spans="1:14">
      <c r="A327" s="1"/>
      <c r="B327" s="1"/>
      <c r="C327" s="1"/>
      <c r="D327" s="1"/>
      <c r="E327" s="1"/>
      <c r="F327" s="1"/>
      <c r="G327" s="7"/>
      <c r="H327" s="1"/>
      <c r="I327" s="1"/>
      <c r="J327" s="6"/>
      <c r="K327" s="1"/>
      <c r="L327" s="1"/>
      <c r="M327" s="1"/>
      <c r="N327" s="1"/>
    </row>
    <row r="328" spans="1:14">
      <c r="A328" s="1"/>
      <c r="B328" s="1"/>
      <c r="C328" s="1"/>
      <c r="D328" s="1"/>
      <c r="E328" s="1"/>
      <c r="F328" s="1"/>
      <c r="G328" s="7"/>
      <c r="H328" s="1"/>
      <c r="I328" s="1"/>
      <c r="J328" s="6"/>
      <c r="K328" s="1"/>
      <c r="L328" s="1"/>
      <c r="M328" s="1"/>
      <c r="N328" s="1"/>
    </row>
    <row r="329" spans="1:14">
      <c r="A329" s="1"/>
      <c r="B329" s="1"/>
      <c r="C329" s="1"/>
      <c r="D329" s="1"/>
      <c r="E329" s="1"/>
      <c r="F329" s="1"/>
      <c r="G329" s="7"/>
      <c r="H329" s="1"/>
      <c r="I329" s="1"/>
      <c r="J329" s="6"/>
      <c r="K329" s="1"/>
      <c r="L329" s="1"/>
      <c r="M329" s="1"/>
      <c r="N329" s="1"/>
    </row>
    <row r="330" spans="1:14">
      <c r="A330" s="1"/>
      <c r="B330" s="1"/>
      <c r="C330" s="1"/>
      <c r="D330" s="1"/>
      <c r="E330" s="1"/>
      <c r="F330" s="1"/>
      <c r="G330" s="7"/>
      <c r="H330" s="1"/>
      <c r="I330" s="1"/>
      <c r="J330" s="6"/>
      <c r="K330" s="1"/>
      <c r="L330" s="1"/>
      <c r="M330" s="1"/>
      <c r="N330" s="1"/>
    </row>
    <row r="331" spans="1:14">
      <c r="A331" s="1"/>
      <c r="B331" s="1"/>
      <c r="C331" s="1"/>
      <c r="D331" s="1"/>
      <c r="E331" s="1"/>
      <c r="F331" s="1"/>
      <c r="G331" s="7"/>
      <c r="H331" s="1"/>
      <c r="I331" s="1"/>
      <c r="J331" s="6"/>
      <c r="K331" s="1"/>
      <c r="L331" s="1"/>
      <c r="M331" s="1"/>
      <c r="N331" s="1"/>
    </row>
    <row r="332" spans="1:14">
      <c r="A332" s="1"/>
      <c r="B332" s="1"/>
      <c r="C332" s="1"/>
      <c r="D332" s="1"/>
      <c r="E332" s="1"/>
      <c r="F332" s="1"/>
      <c r="G332" s="7"/>
      <c r="H332" s="1"/>
      <c r="I332" s="1"/>
      <c r="J332" s="6"/>
      <c r="K332" s="1"/>
      <c r="L332" s="1"/>
      <c r="M332" s="1"/>
      <c r="N332" s="1"/>
    </row>
    <row r="333" spans="1:14">
      <c r="A333" s="1"/>
      <c r="B333" s="1"/>
      <c r="C333" s="1"/>
      <c r="D333" s="1"/>
      <c r="E333" s="1"/>
      <c r="F333" s="1"/>
      <c r="G333" s="7"/>
      <c r="H333" s="1"/>
      <c r="I333" s="1"/>
      <c r="J333" s="6"/>
      <c r="K333" s="1"/>
      <c r="L333" s="1"/>
      <c r="M333" s="1"/>
      <c r="N333" s="1"/>
    </row>
    <row r="334" spans="1:14">
      <c r="A334" s="1"/>
      <c r="B334" s="1"/>
      <c r="C334" s="1"/>
      <c r="D334" s="1"/>
      <c r="E334" s="1"/>
      <c r="F334" s="1"/>
      <c r="G334" s="7"/>
      <c r="H334" s="1"/>
      <c r="I334" s="1"/>
      <c r="J334" s="6"/>
      <c r="K334" s="1"/>
      <c r="L334" s="1"/>
      <c r="M334" s="1"/>
      <c r="N334" s="1"/>
    </row>
    <row r="335" spans="1:14">
      <c r="A335" s="1"/>
      <c r="B335" s="1"/>
      <c r="C335" s="1"/>
      <c r="D335" s="1"/>
      <c r="E335" s="1"/>
      <c r="F335" s="1"/>
      <c r="G335" s="7"/>
      <c r="H335" s="1"/>
      <c r="I335" s="1"/>
      <c r="J335" s="6"/>
      <c r="K335" s="1"/>
      <c r="L335" s="1"/>
      <c r="M335" s="1"/>
      <c r="N335" s="1"/>
    </row>
    <row r="336" spans="1:14">
      <c r="A336" s="1"/>
      <c r="B336" s="1"/>
      <c r="C336" s="1"/>
      <c r="D336" s="1"/>
      <c r="E336" s="1"/>
      <c r="F336" s="1"/>
      <c r="G336" s="7"/>
      <c r="H336" s="1"/>
      <c r="I336" s="1"/>
      <c r="J336" s="6"/>
      <c r="K336" s="1"/>
      <c r="L336" s="1"/>
      <c r="M336" s="1"/>
      <c r="N336" s="1"/>
    </row>
    <row r="337" spans="1:14">
      <c r="A337" s="1"/>
      <c r="B337" s="1"/>
      <c r="C337" s="1"/>
      <c r="D337" s="1"/>
      <c r="E337" s="1"/>
      <c r="F337" s="1"/>
      <c r="G337" s="7"/>
      <c r="H337" s="1"/>
      <c r="I337" s="1"/>
      <c r="J337" s="6"/>
      <c r="K337" s="1"/>
      <c r="L337" s="1"/>
      <c r="M337" s="1"/>
      <c r="N337" s="1"/>
    </row>
    <row r="338" spans="1:14">
      <c r="A338" s="1"/>
      <c r="B338" s="1"/>
      <c r="C338" s="1"/>
      <c r="D338" s="1"/>
      <c r="E338" s="1"/>
      <c r="F338" s="1"/>
      <c r="G338" s="7"/>
      <c r="H338" s="1"/>
      <c r="I338" s="1"/>
      <c r="J338" s="6"/>
      <c r="K338" s="1"/>
      <c r="L338" s="1"/>
      <c r="M338" s="1"/>
      <c r="N338" s="1"/>
    </row>
    <row r="339" spans="1:14">
      <c r="A339" s="1"/>
      <c r="B339" s="1"/>
      <c r="C339" s="1"/>
      <c r="D339" s="1"/>
      <c r="E339" s="1"/>
      <c r="F339" s="1"/>
      <c r="G339" s="7"/>
      <c r="H339" s="1"/>
      <c r="I339" s="1"/>
      <c r="J339" s="6"/>
      <c r="K339" s="1"/>
      <c r="L339" s="1"/>
      <c r="M339" s="1"/>
      <c r="N339" s="1"/>
    </row>
    <row r="340" spans="1:14">
      <c r="A340" s="1"/>
      <c r="B340" s="1"/>
      <c r="C340" s="1"/>
      <c r="D340" s="1"/>
      <c r="E340" s="1"/>
      <c r="F340" s="1"/>
      <c r="G340" s="7"/>
      <c r="H340" s="1"/>
      <c r="I340" s="1"/>
      <c r="J340" s="6"/>
      <c r="K340" s="1"/>
      <c r="L340" s="1"/>
      <c r="M340" s="1"/>
      <c r="N340" s="1"/>
    </row>
    <row r="341" spans="1:14">
      <c r="A341" s="1"/>
      <c r="B341" s="1"/>
      <c r="C341" s="1"/>
      <c r="D341" s="1"/>
      <c r="E341" s="1"/>
      <c r="F341" s="1"/>
      <c r="G341" s="7"/>
      <c r="H341" s="1"/>
      <c r="I341" s="1"/>
      <c r="J341" s="6"/>
      <c r="K341" s="1"/>
      <c r="L341" s="1"/>
      <c r="M341" s="1"/>
      <c r="N341" s="1"/>
    </row>
    <row r="342" spans="1:14">
      <c r="A342" s="1"/>
      <c r="B342" s="1"/>
      <c r="C342" s="1"/>
      <c r="D342" s="1"/>
      <c r="E342" s="1"/>
      <c r="F342" s="1"/>
      <c r="G342" s="7"/>
      <c r="H342" s="1"/>
      <c r="I342" s="1"/>
      <c r="J342" s="6"/>
      <c r="K342" s="1"/>
      <c r="L342" s="1"/>
      <c r="M342" s="1"/>
      <c r="N342" s="1"/>
    </row>
    <row r="343" spans="1:14">
      <c r="A343" s="1"/>
      <c r="B343" s="1"/>
      <c r="C343" s="1"/>
      <c r="D343" s="1"/>
      <c r="E343" s="1"/>
      <c r="F343" s="1"/>
      <c r="G343" s="7"/>
      <c r="H343" s="1"/>
      <c r="I343" s="1"/>
      <c r="J343" s="6"/>
      <c r="K343" s="1"/>
      <c r="L343" s="1"/>
      <c r="M343" s="1"/>
      <c r="N343" s="1"/>
    </row>
    <row r="344" spans="1:14">
      <c r="A344" s="1"/>
      <c r="B344" s="1"/>
      <c r="C344" s="1"/>
      <c r="D344" s="1"/>
      <c r="E344" s="1"/>
      <c r="F344" s="1"/>
      <c r="G344" s="7"/>
      <c r="H344" s="1"/>
      <c r="I344" s="1"/>
      <c r="J344" s="6"/>
      <c r="K344" s="1"/>
      <c r="L344" s="1"/>
      <c r="M344" s="1"/>
      <c r="N344" s="1"/>
    </row>
    <row r="345" spans="1:14">
      <c r="A345" s="1"/>
      <c r="B345" s="1"/>
      <c r="C345" s="1"/>
      <c r="D345" s="1"/>
      <c r="E345" s="1"/>
      <c r="F345" s="1"/>
      <c r="G345" s="7"/>
      <c r="H345" s="1"/>
      <c r="I345" s="1"/>
      <c r="J345" s="6"/>
      <c r="K345" s="1"/>
      <c r="L345" s="1"/>
      <c r="M345" s="1"/>
      <c r="N345" s="1"/>
    </row>
    <row r="346" spans="1:14">
      <c r="A346" s="1"/>
      <c r="B346" s="1"/>
      <c r="C346" s="1"/>
      <c r="D346" s="1"/>
      <c r="E346" s="1"/>
      <c r="F346" s="1"/>
      <c r="G346" s="7"/>
      <c r="H346" s="1"/>
      <c r="I346" s="1"/>
      <c r="J346" s="6"/>
      <c r="K346" s="1"/>
      <c r="L346" s="1"/>
      <c r="M346" s="1"/>
      <c r="N346" s="1"/>
    </row>
    <row r="347" spans="1:14">
      <c r="A347" s="1"/>
      <c r="B347" s="1"/>
      <c r="C347" s="1"/>
      <c r="D347" s="1"/>
      <c r="E347" s="1"/>
      <c r="F347" s="1"/>
      <c r="G347" s="7"/>
      <c r="H347" s="1"/>
      <c r="I347" s="1"/>
      <c r="J347" s="6"/>
      <c r="K347" s="1"/>
      <c r="L347" s="1"/>
      <c r="M347" s="1"/>
      <c r="N347" s="1"/>
    </row>
    <row r="348" spans="1:14">
      <c r="A348" s="1"/>
      <c r="B348" s="1"/>
      <c r="C348" s="1"/>
      <c r="D348" s="1"/>
      <c r="E348" s="1"/>
      <c r="F348" s="1"/>
      <c r="G348" s="7"/>
      <c r="H348" s="1"/>
      <c r="I348" s="1"/>
      <c r="J348" s="6"/>
      <c r="K348" s="1"/>
      <c r="L348" s="1"/>
      <c r="M348" s="1"/>
      <c r="N348" s="1"/>
    </row>
    <row r="349" spans="1:14">
      <c r="A349" s="1"/>
      <c r="B349" s="1"/>
      <c r="C349" s="1"/>
      <c r="D349" s="1"/>
      <c r="E349" s="1"/>
      <c r="F349" s="1"/>
      <c r="G349" s="7"/>
      <c r="H349" s="1"/>
      <c r="I349" s="1"/>
      <c r="J349" s="6"/>
      <c r="K349" s="1"/>
      <c r="L349" s="1"/>
      <c r="M349" s="1"/>
      <c r="N349" s="1"/>
    </row>
    <row r="350" spans="1:14">
      <c r="A350" s="1"/>
      <c r="B350" s="1"/>
      <c r="C350" s="1"/>
      <c r="D350" s="1"/>
      <c r="E350" s="1"/>
      <c r="F350" s="1"/>
      <c r="G350" s="7"/>
      <c r="H350" s="1"/>
      <c r="I350" s="1"/>
      <c r="J350" s="6"/>
      <c r="K350" s="1"/>
      <c r="L350" s="1"/>
      <c r="M350" s="1"/>
      <c r="N350" s="1"/>
    </row>
    <row r="351" spans="1:14">
      <c r="A351" s="1"/>
      <c r="B351" s="1"/>
      <c r="C351" s="1"/>
      <c r="D351" s="1"/>
      <c r="E351" s="1"/>
      <c r="F351" s="1"/>
      <c r="G351" s="7"/>
      <c r="H351" s="1"/>
      <c r="I351" s="1"/>
      <c r="J351" s="6"/>
      <c r="K351" s="1"/>
      <c r="L351" s="1"/>
      <c r="M351" s="1"/>
      <c r="N351" s="1"/>
    </row>
    <row r="352" spans="1:14">
      <c r="A352" s="1"/>
      <c r="B352" s="1"/>
      <c r="C352" s="1"/>
      <c r="D352" s="1"/>
      <c r="E352" s="1"/>
      <c r="F352" s="1"/>
      <c r="G352" s="7"/>
      <c r="H352" s="1"/>
      <c r="I352" s="1"/>
      <c r="J352" s="6"/>
      <c r="K352" s="1"/>
      <c r="L352" s="1"/>
      <c r="M352" s="1"/>
      <c r="N352" s="1"/>
    </row>
    <row r="353" spans="1:14">
      <c r="A353" s="1"/>
      <c r="B353" s="1"/>
      <c r="C353" s="1"/>
      <c r="D353" s="1"/>
      <c r="E353" s="1"/>
      <c r="F353" s="1"/>
      <c r="G353" s="7"/>
      <c r="H353" s="1"/>
      <c r="I353" s="1"/>
      <c r="J353" s="6"/>
      <c r="K353" s="1"/>
      <c r="L353" s="1"/>
      <c r="M353" s="1"/>
      <c r="N353" s="1"/>
    </row>
    <row r="354" spans="1:14">
      <c r="A354" s="1"/>
      <c r="B354" s="1"/>
      <c r="C354" s="1"/>
      <c r="D354" s="1"/>
      <c r="E354" s="1"/>
      <c r="F354" s="1"/>
      <c r="G354" s="7"/>
      <c r="H354" s="1"/>
      <c r="I354" s="1"/>
      <c r="J354" s="6"/>
      <c r="K354" s="1"/>
      <c r="L354" s="1"/>
      <c r="M354" s="1"/>
      <c r="N354" s="1"/>
    </row>
    <row r="355" spans="1:14">
      <c r="A355" s="1"/>
      <c r="B355" s="1"/>
      <c r="C355" s="1"/>
      <c r="D355" s="1"/>
      <c r="E355" s="1"/>
      <c r="F355" s="1"/>
      <c r="G355" s="7"/>
      <c r="H355" s="1"/>
      <c r="I355" s="1"/>
      <c r="J355" s="6"/>
      <c r="K355" s="1"/>
      <c r="L355" s="1"/>
      <c r="M355" s="1"/>
      <c r="N355" s="1"/>
    </row>
    <row r="356" spans="1:14">
      <c r="A356" s="1"/>
      <c r="B356" s="1"/>
      <c r="C356" s="1"/>
      <c r="D356" s="1"/>
      <c r="E356" s="1"/>
      <c r="F356" s="1"/>
      <c r="G356" s="7"/>
      <c r="H356" s="1"/>
      <c r="I356" s="1"/>
      <c r="J356" s="6"/>
      <c r="K356" s="1"/>
      <c r="L356" s="1"/>
      <c r="M356" s="1"/>
      <c r="N356" s="1"/>
    </row>
    <row r="357" spans="1:14">
      <c r="A357" s="1"/>
      <c r="B357" s="1"/>
      <c r="C357" s="1"/>
      <c r="D357" s="1"/>
      <c r="E357" s="1"/>
      <c r="F357" s="1"/>
      <c r="G357" s="7"/>
      <c r="H357" s="1"/>
      <c r="I357" s="1"/>
      <c r="J357" s="6"/>
      <c r="K357" s="1"/>
      <c r="L357" s="1"/>
      <c r="M357" s="1"/>
      <c r="N357" s="1"/>
    </row>
    <row r="358" spans="1:14">
      <c r="A358" s="1"/>
      <c r="B358" s="1"/>
      <c r="C358" s="1"/>
      <c r="D358" s="1"/>
      <c r="E358" s="1"/>
      <c r="F358" s="1"/>
      <c r="G358" s="7"/>
      <c r="H358" s="1"/>
      <c r="I358" s="1"/>
      <c r="J358" s="6"/>
      <c r="K358" s="1"/>
      <c r="L358" s="1"/>
      <c r="M358" s="1"/>
      <c r="N358" s="1"/>
    </row>
    <row r="359" spans="1:14">
      <c r="A359" s="1"/>
      <c r="B359" s="1"/>
      <c r="C359" s="1"/>
      <c r="D359" s="1"/>
      <c r="E359" s="1"/>
      <c r="F359" s="1"/>
      <c r="G359" s="7"/>
      <c r="H359" s="1"/>
      <c r="I359" s="1"/>
      <c r="J359" s="6"/>
      <c r="K359" s="1"/>
      <c r="L359" s="1"/>
      <c r="M359" s="1"/>
      <c r="N359" s="1"/>
    </row>
    <row r="360" spans="1:14">
      <c r="A360" s="1"/>
      <c r="B360" s="1"/>
      <c r="C360" s="1"/>
      <c r="D360" s="1"/>
      <c r="E360" s="1"/>
      <c r="F360" s="1"/>
      <c r="G360" s="7"/>
      <c r="H360" s="1"/>
      <c r="I360" s="1"/>
      <c r="J360" s="6"/>
      <c r="K360" s="1"/>
      <c r="L360" s="1"/>
      <c r="M360" s="1"/>
      <c r="N360" s="1"/>
    </row>
    <row r="361" spans="1:14">
      <c r="A361" s="1"/>
      <c r="B361" s="1"/>
      <c r="C361" s="1"/>
      <c r="D361" s="1"/>
      <c r="E361" s="1"/>
      <c r="F361" s="1"/>
      <c r="G361" s="7"/>
      <c r="H361" s="1"/>
      <c r="I361" s="1"/>
      <c r="J361" s="6"/>
      <c r="K361" s="1"/>
      <c r="L361" s="1"/>
      <c r="M361" s="1"/>
      <c r="N361" s="1"/>
    </row>
    <row r="362" spans="1:14">
      <c r="A362" s="1"/>
      <c r="B362" s="1"/>
      <c r="C362" s="1"/>
      <c r="D362" s="1"/>
      <c r="E362" s="1"/>
      <c r="F362" s="1"/>
      <c r="G362" s="7"/>
      <c r="H362" s="1"/>
      <c r="I362" s="1"/>
      <c r="J362" s="6"/>
      <c r="K362" s="1"/>
      <c r="L362" s="1"/>
      <c r="M362" s="1"/>
      <c r="N362" s="1"/>
    </row>
    <row r="363" spans="1:14">
      <c r="A363" s="1"/>
      <c r="B363" s="1"/>
      <c r="C363" s="1"/>
      <c r="D363" s="1"/>
      <c r="E363" s="1"/>
      <c r="F363" s="1"/>
      <c r="G363" s="7"/>
      <c r="H363" s="1"/>
      <c r="I363" s="1"/>
      <c r="J363" s="6"/>
      <c r="K363" s="1"/>
      <c r="L363" s="1"/>
      <c r="M363" s="1"/>
      <c r="N363" s="1"/>
    </row>
    <row r="364" spans="1:14">
      <c r="A364" s="1"/>
      <c r="B364" s="1"/>
      <c r="C364" s="1"/>
      <c r="D364" s="1"/>
      <c r="E364" s="1"/>
      <c r="F364" s="1"/>
      <c r="G364" s="7"/>
      <c r="H364" s="1"/>
      <c r="I364" s="1"/>
      <c r="J364" s="6"/>
      <c r="K364" s="1"/>
      <c r="L364" s="1"/>
      <c r="M364" s="1"/>
      <c r="N364" s="1"/>
    </row>
    <row r="365" spans="1:14">
      <c r="A365" s="1"/>
      <c r="B365" s="1"/>
      <c r="C365" s="1"/>
      <c r="D365" s="1"/>
      <c r="E365" s="1"/>
      <c r="F365" s="1"/>
      <c r="G365" s="7"/>
      <c r="H365" s="1"/>
      <c r="I365" s="1"/>
      <c r="J365" s="6"/>
      <c r="K365" s="1"/>
      <c r="L365" s="1"/>
      <c r="M365" s="1"/>
      <c r="N365" s="1"/>
    </row>
    <row r="366" spans="1:14">
      <c r="A366" s="1"/>
      <c r="B366" s="1"/>
      <c r="C366" s="1"/>
      <c r="D366" s="1"/>
      <c r="E366" s="1"/>
      <c r="F366" s="1"/>
      <c r="G366" s="7"/>
      <c r="H366" s="1"/>
      <c r="I366" s="1"/>
      <c r="J366" s="6"/>
      <c r="K366" s="1"/>
      <c r="L366" s="1"/>
      <c r="M366" s="1"/>
      <c r="N366" s="1"/>
    </row>
    <row r="367" spans="1:14">
      <c r="A367" s="1"/>
      <c r="B367" s="1"/>
      <c r="C367" s="1"/>
      <c r="D367" s="1"/>
      <c r="E367" s="1"/>
      <c r="F367" s="1"/>
      <c r="G367" s="7"/>
      <c r="H367" s="1"/>
      <c r="I367" s="1"/>
      <c r="J367" s="6"/>
      <c r="K367" s="1"/>
      <c r="L367" s="1"/>
      <c r="M367" s="1"/>
      <c r="N367" s="2"/>
    </row>
    <row r="368" spans="1:14">
      <c r="A368" s="1"/>
      <c r="B368" s="1"/>
      <c r="C368" s="1"/>
      <c r="D368" s="1"/>
      <c r="E368" s="1"/>
      <c r="F368" s="1"/>
      <c r="G368" s="7"/>
      <c r="H368" s="1"/>
      <c r="I368" s="1"/>
      <c r="J368" s="6"/>
      <c r="K368" s="1"/>
      <c r="L368" s="1"/>
      <c r="M368" s="1"/>
      <c r="N368" s="2"/>
    </row>
    <row r="369" spans="1:14">
      <c r="A369" s="1"/>
      <c r="B369" s="1"/>
      <c r="C369" s="1"/>
      <c r="D369" s="1"/>
      <c r="E369" s="1"/>
      <c r="F369" s="1"/>
      <c r="G369" s="7"/>
      <c r="H369" s="1"/>
      <c r="I369" s="1"/>
      <c r="J369" s="6"/>
      <c r="K369" s="1"/>
      <c r="L369" s="1"/>
      <c r="M369" s="1"/>
      <c r="N369" s="2"/>
    </row>
    <row r="370" spans="1:14">
      <c r="A370" s="1"/>
      <c r="B370" s="1"/>
      <c r="C370" s="1"/>
      <c r="D370" s="1"/>
      <c r="E370" s="1"/>
      <c r="F370" s="1"/>
      <c r="G370" s="7"/>
      <c r="H370" s="1"/>
      <c r="I370" s="1"/>
      <c r="J370" s="6"/>
      <c r="K370" s="1"/>
      <c r="L370" s="1"/>
      <c r="M370" s="1"/>
      <c r="N370" s="1"/>
    </row>
    <row r="371" spans="1:14">
      <c r="A371" s="1"/>
      <c r="B371" s="1"/>
      <c r="C371" s="1"/>
      <c r="D371" s="1"/>
      <c r="E371" s="1"/>
      <c r="F371" s="1"/>
      <c r="G371" s="7"/>
      <c r="H371" s="1"/>
      <c r="I371" s="1"/>
      <c r="J371" s="6"/>
      <c r="K371" s="1"/>
      <c r="L371" s="1"/>
      <c r="M371" s="1"/>
      <c r="N371" s="1"/>
    </row>
    <row r="372" spans="1:14">
      <c r="A372" s="1"/>
      <c r="B372" s="1"/>
      <c r="C372" s="1"/>
      <c r="D372" s="1"/>
      <c r="E372" s="1"/>
      <c r="F372" s="1"/>
      <c r="G372" s="7"/>
      <c r="H372" s="1"/>
      <c r="I372" s="1"/>
      <c r="J372" s="6"/>
      <c r="K372" s="1"/>
      <c r="L372" s="1"/>
      <c r="M372" s="1"/>
      <c r="N372" s="1"/>
    </row>
    <row r="373" spans="1:14">
      <c r="A373" s="1"/>
      <c r="B373" s="1"/>
      <c r="C373" s="1"/>
      <c r="D373" s="1"/>
      <c r="E373" s="1"/>
      <c r="F373" s="1"/>
      <c r="G373" s="7"/>
      <c r="H373" s="1"/>
      <c r="I373" s="1"/>
      <c r="J373" s="6"/>
      <c r="K373" s="1"/>
      <c r="L373" s="1"/>
      <c r="M373" s="1"/>
      <c r="N373" s="1"/>
    </row>
    <row r="374" spans="1:14">
      <c r="A374" s="1"/>
      <c r="B374" s="1"/>
      <c r="C374" s="1"/>
      <c r="D374" s="1"/>
      <c r="E374" s="1"/>
      <c r="F374" s="1"/>
      <c r="G374" s="7"/>
      <c r="H374" s="1"/>
      <c r="I374" s="1"/>
      <c r="J374" s="6"/>
      <c r="K374" s="1"/>
      <c r="L374" s="1"/>
      <c r="M374" s="1"/>
      <c r="N374" s="1"/>
    </row>
    <row r="375" spans="1:14">
      <c r="A375" s="1"/>
      <c r="B375" s="1"/>
      <c r="C375" s="1"/>
      <c r="D375" s="1"/>
      <c r="E375" s="1"/>
      <c r="F375" s="1"/>
      <c r="G375" s="7"/>
      <c r="H375" s="1"/>
      <c r="I375" s="1"/>
      <c r="J375" s="6"/>
      <c r="K375" s="1"/>
      <c r="L375" s="1"/>
      <c r="M375" s="1"/>
      <c r="N375" s="1"/>
    </row>
    <row r="376" spans="1:14">
      <c r="A376" s="1"/>
      <c r="B376" s="1"/>
      <c r="C376" s="1"/>
      <c r="D376" s="1"/>
      <c r="E376" s="1"/>
      <c r="F376" s="1"/>
      <c r="G376" s="7"/>
      <c r="H376" s="1"/>
      <c r="I376" s="1"/>
      <c r="J376" s="6"/>
      <c r="K376" s="1"/>
      <c r="L376" s="1"/>
      <c r="M376" s="1"/>
      <c r="N376" s="1"/>
    </row>
    <row r="377" spans="1:14">
      <c r="A377" s="1"/>
      <c r="B377" s="1"/>
      <c r="C377" s="1"/>
      <c r="D377" s="1"/>
      <c r="E377" s="1"/>
      <c r="F377" s="1"/>
      <c r="G377" s="7"/>
      <c r="H377" s="1"/>
      <c r="I377" s="1"/>
      <c r="J377" s="6"/>
      <c r="K377" s="1"/>
      <c r="L377" s="1"/>
      <c r="M377" s="1"/>
      <c r="N377" s="1"/>
    </row>
    <row r="378" spans="1:14">
      <c r="A378" s="1"/>
      <c r="B378" s="1"/>
      <c r="C378" s="1"/>
      <c r="D378" s="1"/>
      <c r="E378" s="1"/>
      <c r="F378" s="1"/>
      <c r="G378" s="7"/>
      <c r="H378" s="1"/>
      <c r="I378" s="1"/>
      <c r="J378" s="6"/>
      <c r="K378" s="1"/>
      <c r="L378" s="1"/>
      <c r="M378" s="1"/>
      <c r="N378" s="1"/>
    </row>
    <row r="379" spans="1:14">
      <c r="A379" s="1"/>
      <c r="B379" s="1"/>
      <c r="C379" s="1"/>
      <c r="D379" s="1"/>
      <c r="E379" s="1"/>
      <c r="F379" s="1"/>
      <c r="G379" s="7"/>
      <c r="H379" s="1"/>
      <c r="I379" s="1"/>
      <c r="J379" s="6"/>
      <c r="K379" s="1"/>
      <c r="L379" s="1"/>
      <c r="M379" s="1"/>
      <c r="N379" s="1"/>
    </row>
    <row r="380" spans="1:14">
      <c r="A380" s="1"/>
      <c r="B380" s="1"/>
      <c r="C380" s="1"/>
      <c r="D380" s="1"/>
      <c r="E380" s="1"/>
      <c r="F380" s="1"/>
      <c r="G380" s="7"/>
      <c r="H380" s="1"/>
      <c r="I380" s="1"/>
      <c r="J380" s="6"/>
      <c r="K380" s="1"/>
      <c r="L380" s="1"/>
      <c r="M380" s="1"/>
      <c r="N380" s="1"/>
    </row>
    <row r="381" spans="1:14">
      <c r="A381" s="1"/>
      <c r="B381" s="1"/>
      <c r="C381" s="1"/>
      <c r="D381" s="1"/>
      <c r="E381" s="1"/>
      <c r="F381" s="1"/>
      <c r="G381" s="7"/>
      <c r="H381" s="1"/>
      <c r="I381" s="1"/>
      <c r="J381" s="6"/>
      <c r="K381" s="1"/>
      <c r="L381" s="1"/>
      <c r="M381" s="1"/>
      <c r="N381" s="1"/>
    </row>
    <row r="382" spans="1:14">
      <c r="A382" s="1"/>
      <c r="B382" s="1"/>
      <c r="C382" s="1"/>
      <c r="D382" s="1"/>
      <c r="E382" s="1"/>
      <c r="F382" s="1"/>
      <c r="G382" s="7"/>
      <c r="H382" s="1"/>
      <c r="I382" s="1"/>
      <c r="J382" s="6"/>
      <c r="K382" s="1"/>
      <c r="L382" s="1"/>
      <c r="M382" s="1"/>
      <c r="N382" s="1"/>
    </row>
    <row r="383" spans="1:14">
      <c r="A383" s="1"/>
      <c r="B383" s="1"/>
      <c r="C383" s="1"/>
      <c r="D383" s="1"/>
      <c r="E383" s="1"/>
      <c r="F383" s="1"/>
      <c r="G383" s="7"/>
      <c r="H383" s="1"/>
      <c r="I383" s="1"/>
      <c r="J383" s="6"/>
      <c r="K383" s="1"/>
      <c r="L383" s="1"/>
      <c r="M383" s="1"/>
      <c r="N383" s="1"/>
    </row>
    <row r="384" spans="1:14">
      <c r="A384" s="1"/>
      <c r="B384" s="1"/>
      <c r="C384" s="1"/>
      <c r="D384" s="1"/>
      <c r="E384" s="1"/>
      <c r="F384" s="1"/>
      <c r="G384" s="7"/>
      <c r="H384" s="1"/>
      <c r="I384" s="1"/>
      <c r="J384" s="6"/>
      <c r="K384" s="1"/>
      <c r="L384" s="1"/>
      <c r="M384" s="1"/>
      <c r="N384" s="1"/>
    </row>
    <row r="385" spans="1:14">
      <c r="A385" s="1"/>
      <c r="B385" s="1"/>
      <c r="C385" s="1"/>
      <c r="D385" s="1"/>
      <c r="E385" s="1"/>
      <c r="F385" s="1"/>
      <c r="G385" s="7"/>
      <c r="H385" s="1"/>
      <c r="I385" s="1"/>
      <c r="J385" s="6"/>
      <c r="K385" s="1"/>
      <c r="L385" s="1"/>
      <c r="M385" s="1"/>
      <c r="N385" s="1"/>
    </row>
    <row r="386" spans="1:14">
      <c r="A386" s="1"/>
      <c r="B386" s="1"/>
      <c r="C386" s="1"/>
      <c r="D386" s="1"/>
      <c r="E386" s="1"/>
      <c r="F386" s="1"/>
      <c r="G386" s="7"/>
      <c r="H386" s="1"/>
      <c r="I386" s="1"/>
      <c r="J386" s="6"/>
      <c r="K386" s="1"/>
      <c r="L386" s="1"/>
      <c r="M386" s="1"/>
      <c r="N386" s="1"/>
    </row>
    <row r="387" spans="1:14">
      <c r="A387" s="1"/>
      <c r="B387" s="1"/>
      <c r="C387" s="1"/>
      <c r="D387" s="1"/>
      <c r="E387" s="1"/>
      <c r="F387" s="1"/>
      <c r="G387" s="7"/>
      <c r="H387" s="1"/>
      <c r="I387" s="1"/>
      <c r="J387" s="6"/>
      <c r="K387" s="1"/>
      <c r="L387" s="1"/>
      <c r="M387" s="1"/>
      <c r="N387" s="1"/>
    </row>
    <row r="388" spans="1:14">
      <c r="A388" s="1"/>
      <c r="B388" s="1"/>
      <c r="C388" s="1"/>
      <c r="D388" s="1"/>
      <c r="E388" s="1"/>
      <c r="F388" s="1"/>
      <c r="G388" s="7"/>
      <c r="H388" s="1"/>
      <c r="I388" s="1"/>
      <c r="J388" s="6"/>
      <c r="K388" s="1"/>
      <c r="L388" s="1"/>
      <c r="M388" s="1"/>
      <c r="N388" s="1"/>
    </row>
    <row r="389" spans="1:14">
      <c r="A389" s="1"/>
      <c r="B389" s="1"/>
      <c r="C389" s="1"/>
      <c r="D389" s="1"/>
      <c r="E389" s="1"/>
      <c r="F389" s="1"/>
      <c r="G389" s="7"/>
      <c r="H389" s="1"/>
      <c r="I389" s="1"/>
      <c r="J389" s="6"/>
      <c r="K389" s="1"/>
      <c r="L389" s="1"/>
      <c r="M389" s="1"/>
      <c r="N389" s="1"/>
    </row>
    <row r="390" spans="1:14">
      <c r="A390" s="1"/>
      <c r="B390" s="1"/>
      <c r="C390" s="1"/>
      <c r="D390" s="1"/>
      <c r="E390" s="1"/>
      <c r="F390" s="1"/>
      <c r="G390" s="7"/>
      <c r="H390" s="1"/>
      <c r="I390" s="1"/>
      <c r="J390" s="6"/>
      <c r="K390" s="1"/>
      <c r="L390" s="1"/>
      <c r="M390" s="1"/>
      <c r="N390" s="1"/>
    </row>
    <row r="391" spans="1:14">
      <c r="A391" s="1"/>
      <c r="B391" s="1"/>
      <c r="C391" s="1"/>
      <c r="D391" s="1"/>
      <c r="E391" s="1"/>
      <c r="F391" s="1"/>
      <c r="G391" s="7"/>
      <c r="H391" s="1"/>
      <c r="I391" s="1"/>
      <c r="J391" s="6"/>
      <c r="K391" s="1"/>
      <c r="L391" s="1"/>
      <c r="M391" s="1"/>
      <c r="N391" s="1"/>
    </row>
    <row r="392" spans="1:14">
      <c r="A392" s="1"/>
      <c r="B392" s="1"/>
      <c r="C392" s="1"/>
      <c r="D392" s="1"/>
      <c r="E392" s="1"/>
      <c r="F392" s="1"/>
      <c r="G392" s="7"/>
      <c r="H392" s="1"/>
      <c r="I392" s="1"/>
      <c r="J392" s="6"/>
      <c r="K392" s="1"/>
      <c r="L392" s="1"/>
      <c r="M392" s="1"/>
      <c r="N392" s="1"/>
    </row>
    <row r="393" spans="1:14">
      <c r="A393" s="1"/>
      <c r="B393" s="1"/>
      <c r="C393" s="1"/>
      <c r="D393" s="1"/>
      <c r="E393" s="1"/>
      <c r="F393" s="1"/>
      <c r="G393" s="7"/>
      <c r="H393" s="1"/>
      <c r="I393" s="1"/>
      <c r="J393" s="6"/>
      <c r="K393" s="1"/>
      <c r="L393" s="1"/>
      <c r="M393" s="1"/>
      <c r="N393" s="1"/>
    </row>
    <row r="394" spans="1:14">
      <c r="A394" s="1"/>
      <c r="B394" s="1"/>
      <c r="C394" s="1"/>
      <c r="D394" s="1"/>
      <c r="E394" s="1"/>
      <c r="F394" s="1"/>
      <c r="G394" s="7"/>
      <c r="H394" s="1"/>
      <c r="I394" s="1"/>
      <c r="J394" s="6"/>
      <c r="K394" s="1"/>
      <c r="L394" s="1"/>
      <c r="M394" s="1"/>
      <c r="N394" s="1"/>
    </row>
    <row r="395" spans="1:14">
      <c r="A395" s="1"/>
      <c r="B395" s="1"/>
      <c r="C395" s="1"/>
      <c r="D395" s="1"/>
      <c r="E395" s="1"/>
      <c r="F395" s="1"/>
      <c r="G395" s="7"/>
      <c r="H395" s="1"/>
      <c r="I395" s="1"/>
      <c r="J395" s="6"/>
      <c r="K395" s="1"/>
      <c r="L395" s="1"/>
      <c r="M395" s="1"/>
      <c r="N395" s="1"/>
    </row>
    <row r="396" spans="1:14">
      <c r="A396" s="1"/>
      <c r="B396" s="1"/>
      <c r="C396" s="1"/>
      <c r="D396" s="1"/>
      <c r="E396" s="1"/>
      <c r="F396" s="1"/>
      <c r="G396" s="7"/>
      <c r="H396" s="1"/>
      <c r="I396" s="1"/>
      <c r="J396" s="6"/>
      <c r="K396" s="1"/>
      <c r="L396" s="1"/>
      <c r="M396" s="1"/>
      <c r="N396" s="1"/>
    </row>
    <row r="397" spans="1:14">
      <c r="A397" s="1"/>
      <c r="B397" s="1"/>
      <c r="C397" s="1"/>
      <c r="D397" s="1"/>
      <c r="E397" s="1"/>
      <c r="F397" s="1"/>
      <c r="G397" s="7"/>
      <c r="H397" s="1"/>
      <c r="I397" s="1"/>
      <c r="J397" s="6"/>
      <c r="K397" s="1"/>
      <c r="L397" s="1"/>
      <c r="M397" s="1"/>
      <c r="N397" s="1"/>
    </row>
    <row r="398" spans="1:14">
      <c r="A398" s="1"/>
      <c r="B398" s="1"/>
      <c r="C398" s="1"/>
      <c r="D398" s="1"/>
      <c r="E398" s="1"/>
      <c r="F398" s="1"/>
      <c r="G398" s="7"/>
      <c r="H398" s="1"/>
      <c r="I398" s="1"/>
      <c r="J398" s="6"/>
      <c r="K398" s="1"/>
      <c r="L398" s="1"/>
      <c r="M398" s="1"/>
      <c r="N398" s="1"/>
    </row>
    <row r="399" spans="1:14">
      <c r="A399" s="1"/>
      <c r="B399" s="1"/>
      <c r="C399" s="1"/>
      <c r="D399" s="1"/>
      <c r="E399" s="1"/>
      <c r="F399" s="1"/>
      <c r="G399" s="7"/>
      <c r="H399" s="1"/>
      <c r="I399" s="1"/>
      <c r="J399" s="6"/>
      <c r="K399" s="1"/>
      <c r="L399" s="1"/>
      <c r="M399" s="1"/>
      <c r="N399" s="1"/>
    </row>
    <row r="400" spans="1:14">
      <c r="A400" s="1"/>
      <c r="B400" s="1"/>
      <c r="C400" s="1"/>
      <c r="D400" s="1"/>
      <c r="E400" s="1"/>
      <c r="F400" s="1"/>
      <c r="G400" s="7"/>
      <c r="H400" s="1"/>
      <c r="I400" s="1"/>
      <c r="J400" s="6"/>
      <c r="K400" s="1"/>
      <c r="L400" s="1"/>
      <c r="M400" s="1"/>
      <c r="N400" s="1"/>
    </row>
    <row r="401" spans="1:14">
      <c r="A401" s="1"/>
      <c r="B401" s="1"/>
      <c r="C401" s="1"/>
      <c r="D401" s="1"/>
      <c r="E401" s="1"/>
      <c r="F401" s="1"/>
      <c r="G401" s="7"/>
      <c r="H401" s="1"/>
      <c r="I401" s="1"/>
      <c r="J401" s="6"/>
      <c r="K401" s="1"/>
      <c r="L401" s="1"/>
      <c r="M401" s="1"/>
      <c r="N401" s="1"/>
    </row>
    <row r="402" spans="1:14">
      <c r="A402" s="1"/>
      <c r="B402" s="1"/>
      <c r="C402" s="1"/>
      <c r="D402" s="1"/>
      <c r="E402" s="1"/>
      <c r="F402" s="1"/>
      <c r="G402" s="7"/>
      <c r="H402" s="1"/>
      <c r="I402" s="1"/>
      <c r="J402" s="6"/>
      <c r="K402" s="1"/>
      <c r="L402" s="1"/>
      <c r="M402" s="1"/>
      <c r="N402" s="1"/>
    </row>
    <row r="403" spans="1:14">
      <c r="A403" s="1"/>
      <c r="B403" s="1"/>
      <c r="C403" s="1"/>
      <c r="D403" s="1"/>
      <c r="E403" s="1"/>
      <c r="F403" s="1"/>
      <c r="G403" s="7"/>
      <c r="H403" s="1"/>
      <c r="I403" s="1"/>
      <c r="J403" s="6"/>
      <c r="K403" s="1"/>
      <c r="L403" s="1"/>
      <c r="M403" s="1"/>
      <c r="N403" s="1"/>
    </row>
    <row r="404" spans="1:14">
      <c r="A404" s="1"/>
      <c r="B404" s="1"/>
      <c r="C404" s="1"/>
      <c r="D404" s="1"/>
      <c r="E404" s="1"/>
      <c r="F404" s="1"/>
      <c r="G404" s="7"/>
      <c r="H404" s="1"/>
      <c r="I404" s="1"/>
      <c r="J404" s="6"/>
      <c r="K404" s="1"/>
      <c r="L404" s="1"/>
      <c r="M404" s="1"/>
      <c r="N404" s="1"/>
    </row>
    <row r="405" spans="1:14">
      <c r="A405" s="1"/>
      <c r="B405" s="1"/>
      <c r="C405" s="1"/>
      <c r="D405" s="1"/>
      <c r="E405" s="1"/>
      <c r="F405" s="1"/>
      <c r="G405" s="7"/>
      <c r="H405" s="1"/>
      <c r="I405" s="1"/>
      <c r="J405" s="6"/>
      <c r="K405" s="1"/>
      <c r="L405" s="1"/>
      <c r="M405" s="1"/>
      <c r="N405" s="1"/>
    </row>
    <row r="406" spans="1:14">
      <c r="A406" s="1"/>
      <c r="B406" s="1"/>
      <c r="C406" s="1"/>
      <c r="D406" s="1"/>
      <c r="E406" s="1"/>
      <c r="F406" s="1"/>
      <c r="G406" s="7"/>
      <c r="H406" s="1"/>
      <c r="I406" s="1"/>
      <c r="J406" s="6"/>
      <c r="K406" s="1"/>
      <c r="L406" s="1"/>
      <c r="M406" s="1"/>
      <c r="N406" s="1"/>
    </row>
    <row r="407" spans="1:14">
      <c r="A407" s="1"/>
      <c r="B407" s="1"/>
      <c r="C407" s="1"/>
      <c r="D407" s="1"/>
      <c r="E407" s="1"/>
      <c r="F407" s="1"/>
      <c r="G407" s="7"/>
      <c r="H407" s="1"/>
      <c r="I407" s="1"/>
      <c r="J407" s="6"/>
      <c r="K407" s="1"/>
      <c r="L407" s="1"/>
      <c r="M407" s="1"/>
      <c r="N407" s="1"/>
    </row>
    <row r="408" spans="1:14">
      <c r="A408" s="1"/>
      <c r="B408" s="1"/>
      <c r="C408" s="1"/>
      <c r="D408" s="1"/>
      <c r="E408" s="1"/>
      <c r="F408" s="1"/>
      <c r="G408" s="7"/>
      <c r="H408" s="1"/>
      <c r="I408" s="1"/>
      <c r="J408" s="6"/>
      <c r="K408" s="1"/>
      <c r="L408" s="1"/>
      <c r="M408" s="1"/>
      <c r="N408" s="1"/>
    </row>
    <row r="409" spans="1:14">
      <c r="A409" s="1"/>
      <c r="B409" s="1"/>
      <c r="C409" s="1"/>
      <c r="D409" s="1"/>
      <c r="E409" s="1"/>
      <c r="F409" s="1"/>
      <c r="G409" s="7"/>
      <c r="H409" s="1"/>
      <c r="I409" s="1"/>
      <c r="J409" s="6"/>
      <c r="K409" s="1"/>
      <c r="L409" s="1"/>
      <c r="M409" s="1"/>
      <c r="N409" s="1"/>
    </row>
    <row r="410" spans="1:14">
      <c r="A410" s="1"/>
      <c r="B410" s="1"/>
      <c r="C410" s="1"/>
      <c r="D410" s="1"/>
      <c r="E410" s="1"/>
      <c r="F410" s="1"/>
      <c r="G410" s="7"/>
      <c r="H410" s="1"/>
      <c r="I410" s="1"/>
      <c r="J410" s="6"/>
      <c r="K410" s="1"/>
      <c r="L410" s="1"/>
      <c r="M410" s="1"/>
      <c r="N410" s="1"/>
    </row>
    <row r="411" spans="1:14">
      <c r="A411" s="1"/>
      <c r="B411" s="1"/>
      <c r="C411" s="1"/>
      <c r="D411" s="1"/>
      <c r="E411" s="1"/>
      <c r="F411" s="1"/>
      <c r="G411" s="7"/>
      <c r="H411" s="1"/>
      <c r="I411" s="1"/>
      <c r="J411" s="6"/>
      <c r="K411" s="1"/>
      <c r="L411" s="1"/>
      <c r="M411" s="1"/>
      <c r="N411" s="1"/>
    </row>
    <row r="412" spans="1:14">
      <c r="A412" s="1"/>
      <c r="B412" s="1"/>
      <c r="C412" s="1"/>
      <c r="D412" s="1"/>
      <c r="E412" s="1"/>
      <c r="F412" s="1"/>
      <c r="G412" s="7"/>
      <c r="H412" s="1"/>
      <c r="I412" s="1"/>
      <c r="J412" s="6"/>
      <c r="K412" s="1"/>
      <c r="L412" s="1"/>
      <c r="M412" s="1"/>
      <c r="N412" s="1"/>
    </row>
    <row r="413" spans="1:14">
      <c r="A413" s="1"/>
      <c r="B413" s="1"/>
      <c r="C413" s="1"/>
      <c r="D413" s="1"/>
      <c r="E413" s="1"/>
      <c r="F413" s="1"/>
      <c r="G413" s="7"/>
      <c r="H413" s="1"/>
      <c r="I413" s="1"/>
      <c r="J413" s="6"/>
      <c r="K413" s="1"/>
      <c r="L413" s="1"/>
      <c r="M413" s="1"/>
      <c r="N413" s="1"/>
    </row>
    <row r="414" spans="1:14">
      <c r="A414" s="1"/>
      <c r="B414" s="1"/>
      <c r="C414" s="1"/>
      <c r="D414" s="1"/>
      <c r="E414" s="1"/>
      <c r="F414" s="1"/>
      <c r="G414" s="7"/>
      <c r="H414" s="1"/>
      <c r="I414" s="1"/>
      <c r="J414" s="6"/>
      <c r="K414" s="1"/>
      <c r="L414" s="1"/>
      <c r="M414" s="1"/>
      <c r="N414" s="1"/>
    </row>
    <row r="415" spans="1:14">
      <c r="A415" s="1"/>
      <c r="B415" s="1"/>
      <c r="C415" s="1"/>
      <c r="D415" s="1"/>
      <c r="E415" s="1"/>
      <c r="F415" s="1"/>
      <c r="G415" s="7"/>
      <c r="H415" s="1"/>
      <c r="I415" s="1"/>
      <c r="J415" s="6"/>
      <c r="K415" s="1"/>
      <c r="L415" s="1"/>
      <c r="M415" s="1"/>
      <c r="N415" s="1"/>
    </row>
    <row r="416" spans="1:14">
      <c r="A416" s="1"/>
      <c r="B416" s="1"/>
      <c r="C416" s="1"/>
      <c r="D416" s="1"/>
      <c r="E416" s="1"/>
      <c r="F416" s="1"/>
      <c r="G416" s="7"/>
      <c r="H416" s="1"/>
      <c r="I416" s="1"/>
      <c r="J416" s="6"/>
      <c r="K416" s="1"/>
      <c r="L416" s="1"/>
      <c r="M416" s="1"/>
      <c r="N416" s="1"/>
    </row>
    <row r="417" spans="1:14">
      <c r="A417" s="1"/>
      <c r="B417" s="1"/>
      <c r="C417" s="1"/>
      <c r="D417" s="1"/>
      <c r="E417" s="1"/>
      <c r="F417" s="1"/>
      <c r="G417" s="7"/>
      <c r="H417" s="1"/>
      <c r="I417" s="1"/>
      <c r="J417" s="6"/>
      <c r="K417" s="1"/>
      <c r="L417" s="1"/>
      <c r="M417" s="1"/>
      <c r="N417" s="1"/>
    </row>
    <row r="418" spans="1:14">
      <c r="A418" s="1"/>
      <c r="B418" s="1"/>
      <c r="C418" s="1"/>
      <c r="D418" s="1"/>
      <c r="E418" s="1"/>
      <c r="F418" s="1"/>
      <c r="G418" s="7"/>
      <c r="H418" s="1"/>
      <c r="I418" s="1"/>
      <c r="J418" s="6"/>
      <c r="K418" s="1"/>
      <c r="L418" s="1"/>
      <c r="M418" s="1"/>
      <c r="N418" s="1"/>
    </row>
    <row r="419" spans="1:14">
      <c r="A419" s="1"/>
      <c r="B419" s="1"/>
      <c r="C419" s="1"/>
      <c r="D419" s="1"/>
      <c r="E419" s="1"/>
      <c r="F419" s="1"/>
      <c r="G419" s="7"/>
      <c r="H419" s="1"/>
      <c r="I419" s="1"/>
      <c r="J419" s="6"/>
      <c r="K419" s="1"/>
      <c r="L419" s="1"/>
      <c r="M419" s="1"/>
      <c r="N419" s="1"/>
    </row>
    <row r="420" spans="1:14">
      <c r="A420" s="1"/>
      <c r="B420" s="1"/>
      <c r="C420" s="1"/>
      <c r="D420" s="1"/>
      <c r="E420" s="1"/>
      <c r="F420" s="1"/>
      <c r="G420" s="7"/>
      <c r="H420" s="1"/>
      <c r="I420" s="1"/>
      <c r="J420" s="6"/>
      <c r="K420" s="1"/>
      <c r="L420" s="1"/>
      <c r="M420" s="1"/>
      <c r="N420" s="1"/>
    </row>
    <row r="421" spans="1:14">
      <c r="A421" s="1"/>
      <c r="B421" s="1"/>
      <c r="C421" s="1"/>
      <c r="D421" s="1"/>
      <c r="E421" s="1"/>
      <c r="F421" s="1"/>
      <c r="G421" s="7"/>
      <c r="H421" s="1"/>
      <c r="I421" s="1"/>
      <c r="J421" s="6"/>
      <c r="K421" s="1"/>
      <c r="L421" s="1"/>
      <c r="M421" s="1"/>
      <c r="N421" s="1"/>
    </row>
    <row r="422" spans="1:14">
      <c r="A422" s="1"/>
      <c r="B422" s="1"/>
      <c r="C422" s="1"/>
      <c r="D422" s="1"/>
      <c r="E422" s="1"/>
      <c r="F422" s="1"/>
      <c r="G422" s="7"/>
      <c r="H422" s="1"/>
      <c r="I422" s="1"/>
      <c r="J422" s="6"/>
      <c r="K422" s="1"/>
      <c r="L422" s="1"/>
      <c r="M422" s="1"/>
      <c r="N422" s="1"/>
    </row>
    <row r="423" spans="1:14">
      <c r="A423" s="1"/>
      <c r="B423" s="1"/>
      <c r="C423" s="1"/>
      <c r="D423" s="1"/>
      <c r="E423" s="1"/>
      <c r="F423" s="1"/>
      <c r="G423" s="7"/>
      <c r="H423" s="1"/>
      <c r="I423" s="1"/>
      <c r="J423" s="6"/>
      <c r="K423" s="1"/>
      <c r="L423" s="1"/>
      <c r="M423" s="1"/>
      <c r="N423" s="1"/>
    </row>
    <row r="424" spans="1:14">
      <c r="A424" s="1"/>
      <c r="B424" s="1"/>
      <c r="C424" s="1"/>
      <c r="D424" s="1"/>
      <c r="E424" s="1"/>
      <c r="F424" s="1"/>
      <c r="G424" s="7"/>
      <c r="H424" s="1"/>
      <c r="I424" s="1"/>
      <c r="J424" s="6"/>
      <c r="K424" s="1"/>
      <c r="L424" s="1"/>
      <c r="M424" s="1"/>
      <c r="N424" s="1"/>
    </row>
    <row r="425" spans="1:14">
      <c r="A425" s="1"/>
      <c r="B425" s="1"/>
      <c r="C425" s="1"/>
      <c r="D425" s="1"/>
      <c r="E425" s="1"/>
      <c r="F425" s="1"/>
      <c r="G425" s="7"/>
      <c r="H425" s="1"/>
      <c r="I425" s="1"/>
      <c r="J425" s="6"/>
      <c r="K425" s="1"/>
      <c r="L425" s="1"/>
      <c r="M425" s="1"/>
      <c r="N425" s="1"/>
    </row>
    <row r="426" spans="1:14">
      <c r="A426" s="1"/>
      <c r="B426" s="1"/>
      <c r="C426" s="1"/>
      <c r="D426" s="1"/>
      <c r="E426" s="1"/>
      <c r="F426" s="1"/>
      <c r="G426" s="7"/>
      <c r="H426" s="1"/>
      <c r="I426" s="1"/>
      <c r="J426" s="6"/>
      <c r="K426" s="1"/>
      <c r="L426" s="1"/>
      <c r="M426" s="1"/>
      <c r="N426" s="1"/>
    </row>
    <row r="427" spans="1:14">
      <c r="A427" s="1"/>
      <c r="B427" s="1"/>
      <c r="C427" s="1"/>
      <c r="D427" s="1"/>
      <c r="E427" s="1"/>
      <c r="F427" s="1"/>
      <c r="G427" s="7"/>
      <c r="H427" s="1"/>
      <c r="I427" s="1"/>
      <c r="J427" s="6"/>
      <c r="K427" s="1"/>
      <c r="L427" s="1"/>
      <c r="M427" s="1"/>
      <c r="N427" s="1"/>
    </row>
    <row r="428" spans="1:14">
      <c r="A428" s="1"/>
      <c r="B428" s="1"/>
      <c r="C428" s="1"/>
      <c r="D428" s="1"/>
      <c r="E428" s="1"/>
      <c r="F428" s="1"/>
      <c r="G428" s="7"/>
      <c r="H428" s="1"/>
      <c r="I428" s="1"/>
      <c r="J428" s="6"/>
      <c r="K428" s="1"/>
      <c r="L428" s="1"/>
      <c r="M428" s="1"/>
      <c r="N428" s="1"/>
    </row>
    <row r="429" spans="1:14">
      <c r="A429" s="1"/>
      <c r="B429" s="1"/>
      <c r="C429" s="1"/>
      <c r="D429" s="1"/>
      <c r="E429" s="1"/>
      <c r="F429" s="1"/>
      <c r="G429" s="7"/>
      <c r="H429" s="1"/>
      <c r="I429" s="1"/>
      <c r="J429" s="6"/>
      <c r="K429" s="1"/>
      <c r="L429" s="1"/>
      <c r="M429" s="1"/>
      <c r="N429" s="1"/>
    </row>
    <row r="430" spans="1:14">
      <c r="A430" s="1"/>
      <c r="B430" s="1"/>
      <c r="C430" s="1"/>
      <c r="D430" s="1"/>
      <c r="E430" s="1"/>
      <c r="F430" s="1"/>
      <c r="G430" s="7"/>
      <c r="H430" s="1"/>
      <c r="I430" s="1"/>
      <c r="J430" s="6"/>
      <c r="K430" s="1"/>
      <c r="L430" s="1"/>
      <c r="M430" s="1"/>
      <c r="N430" s="1"/>
    </row>
    <row r="431" spans="1:14">
      <c r="A431" s="1"/>
      <c r="B431" s="1"/>
      <c r="C431" s="1"/>
      <c r="D431" s="1"/>
      <c r="E431" s="1"/>
      <c r="F431" s="1"/>
      <c r="G431" s="7"/>
      <c r="H431" s="1"/>
      <c r="I431" s="1"/>
      <c r="J431" s="6"/>
      <c r="K431" s="1"/>
      <c r="L431" s="1"/>
      <c r="M431" s="1"/>
      <c r="N431" s="1"/>
    </row>
    <row r="432" spans="1:14">
      <c r="A432" s="1"/>
      <c r="B432" s="1"/>
      <c r="C432" s="1"/>
      <c r="D432" s="1"/>
      <c r="E432" s="1"/>
      <c r="F432" s="1"/>
      <c r="G432" s="7"/>
      <c r="H432" s="1"/>
      <c r="I432" s="1"/>
      <c r="J432" s="6"/>
      <c r="K432" s="1"/>
      <c r="L432" s="1"/>
      <c r="M432" s="1"/>
      <c r="N432" s="1"/>
    </row>
    <row r="433" spans="1:14">
      <c r="A433" s="1"/>
      <c r="B433" s="1"/>
      <c r="C433" s="1"/>
      <c r="D433" s="1"/>
      <c r="E433" s="1"/>
      <c r="F433" s="1"/>
      <c r="G433" s="7"/>
      <c r="H433" s="1"/>
      <c r="I433" s="1"/>
      <c r="J433" s="6"/>
      <c r="K433" s="1"/>
      <c r="L433" s="1"/>
      <c r="M433" s="1"/>
      <c r="N433" s="1"/>
    </row>
    <row r="434" spans="1:14">
      <c r="A434" s="1"/>
      <c r="B434" s="1"/>
      <c r="C434" s="1"/>
      <c r="D434" s="1"/>
      <c r="E434" s="1"/>
      <c r="F434" s="1"/>
      <c r="G434" s="7"/>
      <c r="H434" s="1"/>
      <c r="I434" s="1"/>
      <c r="J434" s="6"/>
      <c r="K434" s="1"/>
      <c r="L434" s="1"/>
      <c r="M434" s="1"/>
      <c r="N434" s="1"/>
    </row>
    <row r="435" spans="1:14">
      <c r="A435" s="1"/>
      <c r="B435" s="1"/>
      <c r="C435" s="1"/>
      <c r="D435" s="1"/>
      <c r="E435" s="1"/>
      <c r="F435" s="1"/>
      <c r="G435" s="7"/>
      <c r="H435" s="1"/>
      <c r="I435" s="1"/>
      <c r="J435" s="6"/>
      <c r="K435" s="1"/>
      <c r="L435" s="1"/>
      <c r="M435" s="1"/>
      <c r="N435" s="1"/>
    </row>
    <row r="436" spans="1:14">
      <c r="A436" s="1"/>
      <c r="B436" s="1"/>
      <c r="C436" s="1"/>
      <c r="D436" s="1"/>
      <c r="E436" s="1"/>
      <c r="F436" s="1"/>
      <c r="G436" s="7"/>
      <c r="H436" s="1"/>
      <c r="I436" s="1"/>
      <c r="J436" s="6"/>
      <c r="K436" s="1"/>
      <c r="L436" s="1"/>
      <c r="M436" s="1"/>
      <c r="N436" s="1"/>
    </row>
    <row r="437" spans="1:14">
      <c r="A437" s="1"/>
      <c r="B437" s="1"/>
      <c r="C437" s="1"/>
      <c r="D437" s="1"/>
      <c r="E437" s="1"/>
      <c r="F437" s="1"/>
      <c r="G437" s="7"/>
      <c r="H437" s="1"/>
      <c r="I437" s="1"/>
      <c r="J437" s="6"/>
      <c r="K437" s="1"/>
      <c r="L437" s="1"/>
      <c r="M437" s="1"/>
      <c r="N437" s="1"/>
    </row>
    <row r="438" spans="1:14">
      <c r="A438" s="1"/>
      <c r="B438" s="1"/>
      <c r="C438" s="1"/>
      <c r="D438" s="1"/>
      <c r="E438" s="1"/>
      <c r="F438" s="1"/>
      <c r="G438" s="7"/>
      <c r="H438" s="1"/>
      <c r="I438" s="1"/>
      <c r="J438" s="6"/>
      <c r="K438" s="1"/>
      <c r="L438" s="1"/>
      <c r="M438" s="1"/>
      <c r="N438" s="1"/>
    </row>
    <row r="439" spans="1:14">
      <c r="A439" s="1"/>
      <c r="B439" s="1"/>
      <c r="C439" s="1"/>
      <c r="D439" s="1"/>
      <c r="E439" s="1"/>
      <c r="F439" s="1"/>
      <c r="G439" s="7"/>
      <c r="H439" s="1"/>
      <c r="I439" s="1"/>
      <c r="J439" s="6"/>
      <c r="K439" s="1"/>
      <c r="L439" s="1"/>
      <c r="M439" s="1"/>
      <c r="N439" s="1"/>
    </row>
    <row r="440" spans="1:14">
      <c r="A440" s="1"/>
      <c r="B440" s="1"/>
      <c r="C440" s="1"/>
      <c r="D440" s="1"/>
      <c r="E440" s="1"/>
      <c r="F440" s="1"/>
      <c r="G440" s="7"/>
      <c r="H440" s="1"/>
      <c r="I440" s="1"/>
      <c r="J440" s="6"/>
      <c r="K440" s="1"/>
      <c r="L440" s="1"/>
      <c r="M440" s="1"/>
      <c r="N440" s="1"/>
    </row>
    <row r="441" spans="1:14">
      <c r="A441" s="1"/>
      <c r="B441" s="1"/>
      <c r="C441" s="1"/>
      <c r="D441" s="1"/>
      <c r="E441" s="1"/>
      <c r="F441" s="1"/>
      <c r="G441" s="7"/>
      <c r="H441" s="1"/>
      <c r="I441" s="1"/>
      <c r="J441" s="6"/>
      <c r="K441" s="1"/>
      <c r="L441" s="1"/>
      <c r="M441" s="1"/>
      <c r="N441" s="1"/>
    </row>
    <row r="442" spans="1:14">
      <c r="A442" s="1"/>
      <c r="B442" s="1"/>
      <c r="C442" s="1"/>
      <c r="D442" s="1"/>
      <c r="E442" s="1"/>
      <c r="F442" s="1"/>
      <c r="G442" s="7"/>
      <c r="H442" s="1"/>
      <c r="I442" s="1"/>
      <c r="J442" s="6"/>
      <c r="K442" s="1"/>
      <c r="L442" s="1"/>
      <c r="M442" s="1"/>
      <c r="N442" s="1"/>
    </row>
    <row r="443" spans="1:14">
      <c r="A443" s="1"/>
      <c r="B443" s="1"/>
      <c r="C443" s="1"/>
      <c r="D443" s="1"/>
      <c r="E443" s="1"/>
      <c r="F443" s="1"/>
      <c r="G443" s="7"/>
      <c r="H443" s="1"/>
      <c r="I443" s="1"/>
      <c r="J443" s="6"/>
      <c r="K443" s="1"/>
      <c r="L443" s="1"/>
      <c r="M443" s="1"/>
      <c r="N443" s="1"/>
    </row>
    <row r="444" spans="1:14">
      <c r="A444" s="1"/>
      <c r="B444" s="1"/>
      <c r="C444" s="1"/>
      <c r="D444" s="1"/>
      <c r="E444" s="1"/>
      <c r="F444" s="1"/>
      <c r="G444" s="7"/>
      <c r="H444" s="1"/>
      <c r="I444" s="1"/>
      <c r="J444" s="6"/>
      <c r="K444" s="1"/>
      <c r="L444" s="1"/>
      <c r="M444" s="1"/>
      <c r="N444" s="1"/>
    </row>
    <row r="445" spans="1:14">
      <c r="A445" s="1"/>
      <c r="B445" s="1"/>
      <c r="C445" s="1"/>
      <c r="D445" s="1"/>
      <c r="E445" s="1"/>
      <c r="F445" s="1"/>
      <c r="G445" s="7"/>
      <c r="H445" s="1"/>
      <c r="I445" s="1"/>
      <c r="J445" s="6"/>
      <c r="K445" s="1"/>
      <c r="L445" s="1"/>
      <c r="M445" s="1"/>
      <c r="N445" s="1"/>
    </row>
    <row r="446" spans="1:14">
      <c r="A446" s="1"/>
      <c r="B446" s="1"/>
      <c r="C446" s="1"/>
      <c r="D446" s="1"/>
      <c r="E446" s="1"/>
      <c r="F446" s="1"/>
      <c r="G446" s="7"/>
      <c r="H446" s="1"/>
      <c r="I446" s="1"/>
      <c r="J446" s="6"/>
      <c r="K446" s="1"/>
      <c r="L446" s="1"/>
      <c r="M446" s="1"/>
      <c r="N446" s="1"/>
    </row>
    <row r="447" spans="1:14">
      <c r="A447" s="1"/>
      <c r="B447" s="1"/>
      <c r="C447" s="1"/>
      <c r="D447" s="1"/>
      <c r="E447" s="1"/>
      <c r="F447" s="1"/>
      <c r="G447" s="7"/>
      <c r="H447" s="1"/>
      <c r="I447" s="1"/>
      <c r="J447" s="6"/>
      <c r="K447" s="1"/>
      <c r="L447" s="1"/>
      <c r="M447" s="1"/>
      <c r="N447" s="1"/>
    </row>
    <row r="448" spans="1:14">
      <c r="A448" s="1"/>
      <c r="B448" s="1"/>
      <c r="C448" s="1"/>
      <c r="D448" s="1"/>
      <c r="E448" s="1"/>
      <c r="F448" s="1"/>
      <c r="G448" s="7"/>
      <c r="H448" s="1"/>
      <c r="I448" s="1"/>
      <c r="J448" s="6"/>
      <c r="K448" s="1"/>
      <c r="L448" s="1"/>
      <c r="M448" s="1"/>
      <c r="N448" s="1"/>
    </row>
    <row r="449" spans="1:14">
      <c r="A449" s="1"/>
      <c r="B449" s="1"/>
      <c r="C449" s="1"/>
      <c r="D449" s="1"/>
      <c r="E449" s="1"/>
      <c r="F449" s="1"/>
      <c r="G449" s="7"/>
      <c r="H449" s="1"/>
      <c r="I449" s="1"/>
      <c r="J449" s="6"/>
      <c r="K449" s="1"/>
      <c r="L449" s="1"/>
      <c r="M449" s="1"/>
      <c r="N449" s="1"/>
    </row>
    <row r="450" spans="1:14">
      <c r="A450" s="1"/>
      <c r="B450" s="1"/>
      <c r="C450" s="1"/>
      <c r="D450" s="1"/>
      <c r="E450" s="1"/>
      <c r="F450" s="1"/>
      <c r="G450" s="7"/>
      <c r="H450" s="1"/>
      <c r="I450" s="1"/>
      <c r="J450" s="6"/>
      <c r="K450" s="1"/>
      <c r="L450" s="1"/>
      <c r="M450" s="1"/>
      <c r="N450" s="1"/>
    </row>
    <row r="451" spans="1:14">
      <c r="A451" s="1"/>
      <c r="B451" s="1"/>
      <c r="C451" s="1"/>
      <c r="D451" s="1"/>
      <c r="E451" s="1"/>
      <c r="F451" s="1"/>
      <c r="G451" s="7"/>
      <c r="H451" s="1"/>
      <c r="I451" s="1"/>
      <c r="J451" s="6"/>
      <c r="K451" s="1"/>
      <c r="L451" s="1"/>
      <c r="M451" s="1"/>
      <c r="N451" s="1"/>
    </row>
    <row r="452" spans="1:14">
      <c r="A452" s="1"/>
      <c r="B452" s="1"/>
      <c r="C452" s="1"/>
      <c r="D452" s="1"/>
      <c r="E452" s="1"/>
      <c r="F452" s="1"/>
      <c r="G452" s="7"/>
      <c r="H452" s="1"/>
      <c r="I452" s="1"/>
      <c r="J452" s="6"/>
      <c r="K452" s="1"/>
      <c r="L452" s="1"/>
      <c r="M452" s="1"/>
      <c r="N452" s="1"/>
    </row>
    <row r="453" spans="1:14">
      <c r="A453" s="1"/>
      <c r="B453" s="1"/>
      <c r="C453" s="1"/>
      <c r="D453" s="1"/>
      <c r="E453" s="1"/>
      <c r="F453" s="1"/>
      <c r="G453" s="7"/>
      <c r="H453" s="1"/>
      <c r="I453" s="1"/>
      <c r="J453" s="6"/>
      <c r="K453" s="1"/>
      <c r="L453" s="1"/>
      <c r="M453" s="1"/>
      <c r="N453" s="1"/>
    </row>
    <row r="454" spans="1:14">
      <c r="A454" s="1"/>
      <c r="B454" s="1"/>
      <c r="C454" s="1"/>
      <c r="D454" s="1"/>
      <c r="E454" s="1"/>
      <c r="F454" s="1"/>
      <c r="G454" s="7"/>
      <c r="H454" s="1"/>
      <c r="I454" s="1"/>
      <c r="J454" s="6"/>
      <c r="K454" s="1"/>
      <c r="L454" s="1"/>
      <c r="M454" s="1"/>
      <c r="N454" s="1"/>
    </row>
    <row r="455" spans="1:14">
      <c r="A455" s="1"/>
      <c r="B455" s="1"/>
      <c r="C455" s="1"/>
      <c r="D455" s="1"/>
      <c r="E455" s="1"/>
      <c r="F455" s="1"/>
      <c r="G455" s="7"/>
      <c r="H455" s="1"/>
      <c r="I455" s="1"/>
      <c r="J455" s="6"/>
      <c r="K455" s="1"/>
      <c r="L455" s="1"/>
      <c r="M455" s="1"/>
      <c r="N455" s="1"/>
    </row>
    <row r="456" spans="1:14">
      <c r="A456" s="1"/>
      <c r="B456" s="1"/>
      <c r="C456" s="1"/>
      <c r="D456" s="1"/>
      <c r="E456" s="1"/>
      <c r="F456" s="1"/>
      <c r="G456" s="7"/>
      <c r="H456" s="1"/>
      <c r="I456" s="1"/>
      <c r="J456" s="6"/>
      <c r="K456" s="1"/>
      <c r="L456" s="1"/>
      <c r="M456" s="1"/>
      <c r="N456" s="1"/>
    </row>
    <row r="457" spans="1:14">
      <c r="A457" s="1"/>
      <c r="B457" s="1"/>
      <c r="C457" s="1"/>
      <c r="D457" s="1"/>
      <c r="E457" s="1"/>
      <c r="F457" s="1"/>
      <c r="G457" s="7"/>
      <c r="H457" s="1"/>
      <c r="I457" s="1"/>
      <c r="J457" s="6"/>
      <c r="K457" s="1"/>
      <c r="L457" s="1"/>
      <c r="M457" s="1"/>
      <c r="N457" s="1"/>
    </row>
    <row r="458" spans="1:14">
      <c r="A458" s="1"/>
      <c r="B458" s="1"/>
      <c r="C458" s="1"/>
      <c r="D458" s="1"/>
      <c r="E458" s="1"/>
      <c r="F458" s="1"/>
      <c r="G458" s="7"/>
      <c r="H458" s="1"/>
      <c r="I458" s="1"/>
      <c r="J458" s="6"/>
      <c r="K458" s="1"/>
      <c r="L458" s="1"/>
      <c r="M458" s="1"/>
      <c r="N458" s="1"/>
    </row>
    <row r="459" spans="1:14">
      <c r="A459" s="1"/>
      <c r="B459" s="1"/>
      <c r="C459" s="1"/>
      <c r="D459" s="1"/>
      <c r="E459" s="1"/>
      <c r="F459" s="1"/>
      <c r="G459" s="7"/>
      <c r="H459" s="1"/>
      <c r="I459" s="1"/>
      <c r="J459" s="6"/>
      <c r="K459" s="1"/>
      <c r="L459" s="1"/>
      <c r="M459" s="1"/>
      <c r="N459" s="1"/>
    </row>
    <row r="460" spans="1:14">
      <c r="A460" s="1"/>
      <c r="B460" s="1"/>
      <c r="C460" s="1"/>
      <c r="D460" s="1"/>
      <c r="E460" s="1"/>
      <c r="F460" s="1"/>
      <c r="G460" s="7"/>
      <c r="H460" s="1"/>
      <c r="I460" s="1"/>
      <c r="J460" s="6"/>
      <c r="K460" s="1"/>
      <c r="L460" s="1"/>
      <c r="M460" s="1"/>
      <c r="N460" s="1"/>
    </row>
    <row r="461" spans="1:14">
      <c r="A461" s="1"/>
      <c r="B461" s="1"/>
      <c r="C461" s="1"/>
      <c r="D461" s="1"/>
      <c r="E461" s="1"/>
      <c r="F461" s="1"/>
      <c r="G461" s="7"/>
      <c r="H461" s="1"/>
      <c r="I461" s="1"/>
      <c r="J461" s="6"/>
      <c r="K461" s="1"/>
      <c r="L461" s="1"/>
      <c r="M461" s="1"/>
      <c r="N461" s="1"/>
    </row>
    <row r="462" spans="1:14">
      <c r="A462" s="1"/>
      <c r="B462" s="1"/>
      <c r="C462" s="1"/>
      <c r="D462" s="1"/>
      <c r="E462" s="1"/>
      <c r="F462" s="1"/>
      <c r="G462" s="7"/>
      <c r="H462" s="1"/>
      <c r="I462" s="1"/>
      <c r="J462" s="6"/>
      <c r="K462" s="1"/>
      <c r="L462" s="1"/>
      <c r="M462" s="1"/>
      <c r="N462" s="1"/>
    </row>
    <row r="463" spans="1:14">
      <c r="A463" s="1"/>
      <c r="B463" s="1"/>
      <c r="C463" s="1"/>
      <c r="D463" s="1"/>
      <c r="E463" s="1"/>
      <c r="F463" s="1"/>
      <c r="G463" s="7"/>
      <c r="H463" s="1"/>
      <c r="I463" s="1"/>
      <c r="J463" s="6"/>
      <c r="K463" s="1"/>
      <c r="L463" s="1"/>
      <c r="M463" s="1"/>
      <c r="N463" s="1"/>
    </row>
    <row r="464" spans="1:14">
      <c r="A464" s="1"/>
      <c r="B464" s="1"/>
      <c r="C464" s="1"/>
      <c r="D464" s="1"/>
      <c r="E464" s="1"/>
      <c r="F464" s="1"/>
      <c r="G464" s="7"/>
      <c r="H464" s="1"/>
      <c r="I464" s="1"/>
      <c r="J464" s="6"/>
      <c r="K464" s="1"/>
      <c r="L464" s="1"/>
      <c r="M464" s="1"/>
      <c r="N464" s="1"/>
    </row>
    <row r="465" spans="1:14">
      <c r="A465" s="1"/>
      <c r="B465" s="1"/>
      <c r="C465" s="1"/>
      <c r="D465" s="1"/>
      <c r="E465" s="1"/>
      <c r="F465" s="1"/>
      <c r="G465" s="7"/>
      <c r="H465" s="1"/>
      <c r="I465" s="1"/>
      <c r="J465" s="6"/>
      <c r="K465" s="1"/>
      <c r="L465" s="1"/>
      <c r="M465" s="1"/>
      <c r="N465" s="1"/>
    </row>
    <row r="466" spans="1:14">
      <c r="A466" s="1"/>
      <c r="B466" s="1"/>
      <c r="C466" s="1"/>
      <c r="D466" s="1"/>
      <c r="E466" s="1"/>
      <c r="F466" s="1"/>
      <c r="G466" s="7"/>
      <c r="H466" s="1"/>
      <c r="I466" s="1"/>
      <c r="J466" s="6"/>
      <c r="K466" s="1"/>
      <c r="L466" s="1"/>
      <c r="M466" s="1"/>
      <c r="N466" s="1"/>
    </row>
    <row r="467" spans="1:14">
      <c r="A467" s="1"/>
      <c r="B467" s="1"/>
      <c r="C467" s="1"/>
      <c r="D467" s="1"/>
      <c r="E467" s="1"/>
      <c r="F467" s="1"/>
      <c r="G467" s="7"/>
      <c r="H467" s="1"/>
      <c r="I467" s="1"/>
      <c r="J467" s="6"/>
      <c r="K467" s="1"/>
      <c r="L467" s="1"/>
      <c r="M467" s="1"/>
      <c r="N467" s="1"/>
    </row>
    <row r="468" spans="1:14">
      <c r="A468" s="1"/>
      <c r="B468" s="1"/>
      <c r="C468" s="1"/>
      <c r="D468" s="1"/>
      <c r="E468" s="1"/>
      <c r="F468" s="1"/>
      <c r="G468" s="7"/>
      <c r="H468" s="1"/>
      <c r="I468" s="1"/>
      <c r="J468" s="6"/>
      <c r="K468" s="1"/>
      <c r="L468" s="1"/>
      <c r="M468" s="1"/>
      <c r="N468" s="1"/>
    </row>
    <row r="469" spans="1:14">
      <c r="A469" s="1"/>
      <c r="B469" s="1"/>
      <c r="C469" s="1"/>
      <c r="D469" s="1"/>
      <c r="E469" s="1"/>
      <c r="F469" s="1"/>
      <c r="G469" s="7"/>
      <c r="H469" s="1"/>
      <c r="I469" s="1"/>
      <c r="J469" s="6"/>
      <c r="K469" s="1"/>
      <c r="L469" s="1"/>
      <c r="M469" s="1"/>
      <c r="N469" s="1"/>
    </row>
    <row r="470" spans="1:14">
      <c r="A470" s="1"/>
      <c r="B470" s="1"/>
      <c r="C470" s="1"/>
      <c r="D470" s="1"/>
      <c r="E470" s="1"/>
      <c r="F470" s="1"/>
      <c r="G470" s="7"/>
      <c r="H470" s="1"/>
      <c r="I470" s="1"/>
      <c r="J470" s="6"/>
      <c r="K470" s="1"/>
      <c r="L470" s="1"/>
      <c r="M470" s="1"/>
      <c r="N470" s="1"/>
    </row>
    <row r="471" spans="1:14">
      <c r="A471" s="1"/>
      <c r="B471" s="1"/>
      <c r="C471" s="1"/>
      <c r="D471" s="1"/>
      <c r="E471" s="1"/>
      <c r="F471" s="1"/>
      <c r="G471" s="7"/>
      <c r="H471" s="1"/>
      <c r="I471" s="1"/>
      <c r="J471" s="6"/>
      <c r="K471" s="1"/>
      <c r="L471" s="1"/>
      <c r="M471" s="1"/>
      <c r="N471" s="1"/>
    </row>
    <row r="472" spans="1:14">
      <c r="A472" s="1"/>
      <c r="B472" s="1"/>
      <c r="C472" s="1"/>
      <c r="D472" s="1"/>
      <c r="E472" s="1"/>
      <c r="F472" s="1"/>
      <c r="G472" s="7"/>
      <c r="H472" s="1"/>
      <c r="I472" s="1"/>
      <c r="J472" s="6"/>
      <c r="K472" s="1"/>
      <c r="L472" s="1"/>
      <c r="M472" s="1"/>
      <c r="N472" s="1"/>
    </row>
    <row r="473" spans="1:14">
      <c r="A473" s="1"/>
      <c r="B473" s="1"/>
      <c r="C473" s="1"/>
      <c r="D473" s="1"/>
      <c r="E473" s="1"/>
      <c r="F473" s="1"/>
      <c r="G473" s="7"/>
      <c r="H473" s="1"/>
      <c r="I473" s="1"/>
      <c r="J473" s="6"/>
      <c r="K473" s="1"/>
      <c r="L473" s="1"/>
      <c r="M473" s="1"/>
      <c r="N473" s="1"/>
    </row>
    <row r="474" spans="1:14">
      <c r="A474" s="1"/>
      <c r="B474" s="1"/>
      <c r="C474" s="1"/>
      <c r="D474" s="1"/>
      <c r="E474" s="1"/>
      <c r="F474" s="1"/>
      <c r="G474" s="7"/>
      <c r="H474" s="1"/>
      <c r="I474" s="1"/>
      <c r="J474" s="6"/>
      <c r="K474" s="1"/>
      <c r="L474" s="1"/>
      <c r="M474" s="1"/>
      <c r="N474" s="1"/>
    </row>
    <row r="475" spans="1:14">
      <c r="A475" s="1"/>
      <c r="B475" s="1"/>
      <c r="C475" s="1"/>
      <c r="D475" s="1"/>
      <c r="E475" s="1"/>
      <c r="F475" s="1"/>
      <c r="G475" s="7"/>
      <c r="H475" s="1"/>
      <c r="I475" s="1"/>
      <c r="J475" s="6"/>
      <c r="K475" s="1"/>
      <c r="L475" s="1"/>
      <c r="M475" s="1"/>
      <c r="N475" s="1"/>
    </row>
    <row r="476" spans="1:14">
      <c r="A476" s="1"/>
      <c r="B476" s="1"/>
      <c r="C476" s="1"/>
      <c r="D476" s="1"/>
      <c r="E476" s="1"/>
      <c r="F476" s="1"/>
      <c r="G476" s="7"/>
      <c r="H476" s="1"/>
      <c r="I476" s="1"/>
      <c r="J476" s="6"/>
      <c r="K476" s="1"/>
      <c r="L476" s="1"/>
      <c r="M476" s="1"/>
      <c r="N476" s="1"/>
    </row>
    <row r="477" spans="1:14">
      <c r="A477" s="1"/>
      <c r="B477" s="1"/>
      <c r="C477" s="1"/>
      <c r="D477" s="1"/>
      <c r="E477" s="1"/>
      <c r="F477" s="1"/>
      <c r="G477" s="7"/>
      <c r="H477" s="1"/>
      <c r="I477" s="1"/>
      <c r="J477" s="6"/>
      <c r="K477" s="1"/>
      <c r="L477" s="1"/>
      <c r="M477" s="1"/>
      <c r="N477" s="1"/>
    </row>
    <row r="478" spans="1:14">
      <c r="A478" s="1"/>
      <c r="B478" s="1"/>
      <c r="C478" s="1"/>
      <c r="D478" s="1"/>
      <c r="E478" s="1"/>
      <c r="F478" s="1"/>
      <c r="G478" s="7"/>
      <c r="H478" s="1"/>
      <c r="I478" s="1"/>
      <c r="J478" s="6"/>
      <c r="K478" s="1"/>
      <c r="L478" s="1"/>
      <c r="M478" s="1"/>
      <c r="N478" s="1"/>
    </row>
    <row r="479" spans="1:14">
      <c r="A479" s="1"/>
      <c r="B479" s="1"/>
      <c r="C479" s="1"/>
      <c r="D479" s="1"/>
      <c r="E479" s="1"/>
      <c r="F479" s="1"/>
      <c r="G479" s="7"/>
      <c r="H479" s="1"/>
      <c r="I479" s="1"/>
      <c r="J479" s="6"/>
      <c r="K479" s="1"/>
      <c r="L479" s="1"/>
      <c r="M479" s="1"/>
      <c r="N479" s="1"/>
    </row>
    <row r="480" spans="1:14">
      <c r="A480" s="1"/>
      <c r="B480" s="1"/>
      <c r="C480" s="1"/>
      <c r="D480" s="1"/>
      <c r="E480" s="1"/>
      <c r="F480" s="1"/>
      <c r="G480" s="7"/>
      <c r="H480" s="1"/>
      <c r="I480" s="1"/>
      <c r="J480" s="6"/>
      <c r="K480" s="1"/>
      <c r="L480" s="1"/>
      <c r="M480" s="1"/>
      <c r="N480" s="1"/>
    </row>
    <row r="481" spans="1:14">
      <c r="A481" s="1"/>
      <c r="B481" s="1"/>
      <c r="C481" s="1"/>
      <c r="D481" s="1"/>
      <c r="E481" s="1"/>
      <c r="F481" s="1"/>
      <c r="G481" s="7"/>
      <c r="H481" s="1"/>
      <c r="I481" s="1"/>
      <c r="J481" s="6"/>
      <c r="K481" s="1"/>
      <c r="L481" s="1"/>
      <c r="M481" s="1"/>
      <c r="N481" s="1"/>
    </row>
    <row r="482" spans="1:14">
      <c r="A482" s="1"/>
      <c r="B482" s="1"/>
      <c r="C482" s="1"/>
      <c r="D482" s="1"/>
      <c r="E482" s="1"/>
      <c r="F482" s="1"/>
      <c r="G482" s="7"/>
      <c r="H482" s="1"/>
      <c r="I482" s="1"/>
      <c r="J482" s="6"/>
      <c r="K482" s="1"/>
      <c r="L482" s="1"/>
      <c r="M482" s="1"/>
      <c r="N482" s="1"/>
    </row>
    <row r="483" spans="1:14">
      <c r="A483" s="1"/>
      <c r="B483" s="1"/>
      <c r="C483" s="1"/>
      <c r="D483" s="1"/>
      <c r="E483" s="1"/>
      <c r="F483" s="1"/>
      <c r="G483" s="7"/>
      <c r="H483" s="1"/>
      <c r="I483" s="1"/>
      <c r="J483" s="6"/>
      <c r="K483" s="1"/>
      <c r="L483" s="1"/>
      <c r="M483" s="1"/>
      <c r="N483" s="1"/>
    </row>
    <row r="484" spans="1:14">
      <c r="A484" s="1"/>
      <c r="B484" s="1"/>
      <c r="C484" s="1"/>
      <c r="D484" s="1"/>
      <c r="E484" s="1"/>
      <c r="F484" s="1"/>
      <c r="G484" s="7"/>
      <c r="H484" s="1"/>
      <c r="I484" s="1"/>
      <c r="J484" s="6"/>
      <c r="K484" s="1"/>
      <c r="L484" s="1"/>
      <c r="M484" s="1"/>
      <c r="N484" s="1"/>
    </row>
    <row r="485" spans="1:14">
      <c r="A485" s="1"/>
      <c r="B485" s="1"/>
      <c r="C485" s="1"/>
      <c r="D485" s="1"/>
      <c r="E485" s="1"/>
      <c r="F485" s="1"/>
      <c r="G485" s="7"/>
      <c r="H485" s="1"/>
      <c r="I485" s="1"/>
      <c r="J485" s="6"/>
      <c r="K485" s="1"/>
      <c r="L485" s="1"/>
      <c r="M485" s="1"/>
      <c r="N485" s="1"/>
    </row>
    <row r="486" spans="1:14">
      <c r="A486" s="1"/>
      <c r="B486" s="1"/>
      <c r="C486" s="1"/>
      <c r="D486" s="1"/>
      <c r="E486" s="1"/>
      <c r="F486" s="1"/>
      <c r="G486" s="7"/>
      <c r="H486" s="1"/>
      <c r="I486" s="1"/>
      <c r="J486" s="6"/>
      <c r="K486" s="1"/>
      <c r="L486" s="1"/>
      <c r="M486" s="1"/>
      <c r="N486" s="1"/>
    </row>
    <row r="487" spans="1:14">
      <c r="A487" s="1"/>
      <c r="B487" s="1"/>
      <c r="C487" s="1"/>
      <c r="D487" s="1"/>
      <c r="E487" s="1"/>
      <c r="F487" s="1"/>
      <c r="G487" s="7"/>
      <c r="H487" s="1"/>
      <c r="I487" s="1"/>
      <c r="J487" s="6"/>
      <c r="K487" s="1"/>
      <c r="L487" s="1"/>
      <c r="M487" s="1"/>
      <c r="N487" s="1"/>
    </row>
    <row r="488" spans="1:14">
      <c r="A488" s="1"/>
      <c r="B488" s="1"/>
      <c r="C488" s="1"/>
      <c r="D488" s="1"/>
      <c r="E488" s="1"/>
      <c r="F488" s="1"/>
      <c r="G488" s="7"/>
      <c r="H488" s="1"/>
      <c r="I488" s="1"/>
      <c r="J488" s="6"/>
      <c r="K488" s="1"/>
      <c r="L488" s="1"/>
      <c r="M488" s="1"/>
      <c r="N488" s="1"/>
    </row>
    <row r="489" spans="1:14">
      <c r="A489" s="1"/>
      <c r="B489" s="1"/>
      <c r="C489" s="1"/>
      <c r="D489" s="1"/>
      <c r="E489" s="1"/>
      <c r="F489" s="1"/>
      <c r="G489" s="7"/>
      <c r="H489" s="1"/>
      <c r="I489" s="1"/>
      <c r="J489" s="6"/>
      <c r="K489" s="1"/>
      <c r="L489" s="1"/>
      <c r="M489" s="1"/>
      <c r="N489" s="1"/>
    </row>
    <row r="490" spans="1:14">
      <c r="A490" s="1"/>
      <c r="B490" s="1"/>
      <c r="C490" s="1"/>
      <c r="D490" s="1"/>
      <c r="E490" s="1"/>
      <c r="F490" s="1"/>
      <c r="G490" s="7"/>
      <c r="H490" s="1"/>
      <c r="I490" s="1"/>
      <c r="J490" s="6"/>
      <c r="K490" s="1"/>
      <c r="L490" s="1"/>
      <c r="M490" s="1"/>
      <c r="N490" s="1"/>
    </row>
    <row r="491" spans="1:14">
      <c r="A491" s="1"/>
      <c r="B491" s="1"/>
      <c r="C491" s="1"/>
      <c r="D491" s="1"/>
      <c r="E491" s="1"/>
      <c r="F491" s="1"/>
      <c r="G491" s="7"/>
      <c r="H491" s="1"/>
      <c r="I491" s="1"/>
      <c r="J491" s="6"/>
      <c r="K491" s="1"/>
      <c r="L491" s="1"/>
      <c r="M491" s="1"/>
      <c r="N491" s="1"/>
    </row>
    <row r="492" spans="1:14">
      <c r="A492" s="1"/>
      <c r="B492" s="1"/>
      <c r="C492" s="1"/>
      <c r="D492" s="1"/>
      <c r="E492" s="1"/>
      <c r="F492" s="1"/>
      <c r="G492" s="7"/>
      <c r="H492" s="1"/>
      <c r="I492" s="1"/>
      <c r="J492" s="6"/>
      <c r="K492" s="1"/>
      <c r="L492" s="1"/>
      <c r="M492" s="1"/>
      <c r="N492" s="1"/>
    </row>
    <row r="493" spans="1:14">
      <c r="A493" s="1"/>
      <c r="B493" s="1"/>
      <c r="C493" s="1"/>
      <c r="D493" s="1"/>
      <c r="E493" s="1"/>
      <c r="F493" s="1"/>
      <c r="G493" s="7"/>
      <c r="H493" s="1"/>
      <c r="I493" s="1"/>
      <c r="J493" s="6"/>
      <c r="K493" s="1"/>
      <c r="L493" s="1"/>
      <c r="M493" s="1"/>
      <c r="N493" s="1"/>
    </row>
    <row r="494" spans="1:14">
      <c r="A494" s="1"/>
      <c r="B494" s="1"/>
      <c r="C494" s="1"/>
      <c r="D494" s="1"/>
      <c r="E494" s="1"/>
      <c r="F494" s="1"/>
      <c r="G494" s="7"/>
      <c r="H494" s="1"/>
      <c r="I494" s="1"/>
      <c r="J494" s="6"/>
      <c r="K494" s="1"/>
      <c r="L494" s="1"/>
      <c r="M494" s="1"/>
      <c r="N494" s="1"/>
    </row>
    <row r="495" spans="1:14">
      <c r="A495" s="1"/>
      <c r="B495" s="1"/>
      <c r="C495" s="1"/>
      <c r="D495" s="1"/>
      <c r="E495" s="1"/>
      <c r="F495" s="1"/>
      <c r="G495" s="7"/>
      <c r="H495" s="1"/>
      <c r="I495" s="1"/>
      <c r="J495" s="6"/>
      <c r="K495" s="1"/>
      <c r="L495" s="1"/>
      <c r="M495" s="1"/>
      <c r="N495" s="2"/>
    </row>
    <row r="496" spans="1:14">
      <c r="A496" s="1"/>
      <c r="B496" s="1"/>
      <c r="C496" s="1"/>
      <c r="D496" s="1"/>
      <c r="E496" s="1"/>
      <c r="F496" s="1"/>
      <c r="G496" s="7"/>
      <c r="H496" s="1"/>
      <c r="I496" s="1"/>
      <c r="J496" s="6"/>
      <c r="K496" s="1"/>
      <c r="L496" s="1"/>
      <c r="M496" s="1"/>
      <c r="N496" s="2"/>
    </row>
    <row r="497" spans="1:14">
      <c r="A497" s="1"/>
      <c r="B497" s="1"/>
      <c r="C497" s="1"/>
      <c r="D497" s="1"/>
      <c r="E497" s="1"/>
      <c r="F497" s="1"/>
      <c r="G497" s="7"/>
      <c r="H497" s="1"/>
      <c r="I497" s="1"/>
      <c r="J497" s="6"/>
      <c r="K497" s="1"/>
      <c r="L497" s="1"/>
      <c r="M497" s="1"/>
      <c r="N497" s="2"/>
    </row>
    <row r="498" spans="1:14">
      <c r="A498" s="1"/>
      <c r="B498" s="1"/>
      <c r="C498" s="1"/>
      <c r="D498" s="1"/>
      <c r="E498" s="1"/>
      <c r="F498" s="1"/>
      <c r="G498" s="7"/>
      <c r="H498" s="1"/>
      <c r="I498" s="1"/>
      <c r="J498" s="6"/>
      <c r="K498" s="1"/>
      <c r="L498" s="1"/>
      <c r="M498" s="1"/>
      <c r="N498" s="1"/>
    </row>
    <row r="499" spans="1:14">
      <c r="A499" s="1"/>
      <c r="B499" s="1"/>
      <c r="C499" s="1"/>
      <c r="D499" s="1"/>
      <c r="E499" s="1"/>
      <c r="F499" s="1"/>
      <c r="G499" s="7"/>
      <c r="H499" s="1"/>
      <c r="I499" s="1"/>
      <c r="J499" s="6"/>
      <c r="K499" s="1"/>
      <c r="L499" s="1"/>
      <c r="M499" s="1"/>
      <c r="N499" s="1"/>
    </row>
    <row r="500" spans="1:14">
      <c r="A500" s="1"/>
      <c r="B500" s="1"/>
      <c r="C500" s="1"/>
      <c r="D500" s="1"/>
      <c r="E500" s="1"/>
      <c r="F500" s="1"/>
      <c r="G500" s="7"/>
      <c r="H500" s="1"/>
      <c r="I500" s="1"/>
      <c r="J500" s="6"/>
      <c r="K500" s="1"/>
      <c r="L500" s="1"/>
      <c r="M500" s="1"/>
      <c r="N500" s="1"/>
    </row>
    <row r="501" spans="1:14">
      <c r="A501" s="1"/>
      <c r="B501" s="1"/>
      <c r="C501" s="1"/>
      <c r="D501" s="1"/>
      <c r="E501" s="1"/>
      <c r="F501" s="1"/>
      <c r="G501" s="7"/>
      <c r="H501" s="1"/>
      <c r="I501" s="1"/>
      <c r="J501" s="6"/>
      <c r="K501" s="1"/>
      <c r="L501" s="1"/>
      <c r="M501" s="1"/>
      <c r="N501" s="1"/>
    </row>
    <row r="502" spans="1:14">
      <c r="A502" s="1"/>
      <c r="B502" s="1"/>
      <c r="C502" s="1"/>
      <c r="D502" s="1"/>
      <c r="E502" s="1"/>
      <c r="F502" s="1"/>
      <c r="G502" s="7"/>
      <c r="H502" s="1"/>
      <c r="I502" s="1"/>
      <c r="J502" s="6"/>
      <c r="K502" s="1"/>
      <c r="L502" s="1"/>
      <c r="M502" s="1"/>
      <c r="N502" s="1"/>
    </row>
    <row r="503" spans="1:14">
      <c r="A503" s="1"/>
      <c r="B503" s="1"/>
      <c r="C503" s="1"/>
      <c r="D503" s="1"/>
      <c r="E503" s="1"/>
      <c r="F503" s="1"/>
      <c r="G503" s="7"/>
      <c r="H503" s="1"/>
      <c r="I503" s="1"/>
      <c r="J503" s="6"/>
      <c r="K503" s="1"/>
      <c r="L503" s="1"/>
      <c r="M503" s="1"/>
      <c r="N503" s="1"/>
    </row>
    <row r="504" spans="1:14">
      <c r="A504" s="1"/>
      <c r="B504" s="1"/>
      <c r="C504" s="1"/>
      <c r="D504" s="1"/>
      <c r="E504" s="1"/>
      <c r="F504" s="1"/>
      <c r="G504" s="7"/>
      <c r="H504" s="1"/>
      <c r="I504" s="1"/>
      <c r="J504" s="6"/>
      <c r="K504" s="1"/>
      <c r="L504" s="1"/>
      <c r="M504" s="1"/>
      <c r="N504" s="1"/>
    </row>
    <row r="505" spans="1:14">
      <c r="A505" s="1"/>
      <c r="B505" s="1"/>
      <c r="C505" s="1"/>
      <c r="D505" s="1"/>
      <c r="E505" s="1"/>
      <c r="F505" s="1"/>
      <c r="G505" s="7"/>
      <c r="H505" s="1"/>
      <c r="I505" s="1"/>
      <c r="J505" s="6"/>
      <c r="K505" s="1"/>
      <c r="L505" s="1"/>
      <c r="M505" s="1"/>
      <c r="N505" s="1"/>
    </row>
    <row r="506" spans="1:14">
      <c r="A506" s="1"/>
      <c r="B506" s="1"/>
      <c r="C506" s="1"/>
      <c r="D506" s="1"/>
      <c r="E506" s="1"/>
      <c r="F506" s="1"/>
      <c r="G506" s="7"/>
      <c r="H506" s="1"/>
      <c r="I506" s="1"/>
      <c r="J506" s="6"/>
      <c r="K506" s="1"/>
      <c r="L506" s="1"/>
      <c r="M506" s="1"/>
      <c r="N506" s="1"/>
    </row>
    <row r="507" spans="1:14">
      <c r="A507" s="1"/>
      <c r="B507" s="1"/>
      <c r="C507" s="1"/>
      <c r="D507" s="1"/>
      <c r="E507" s="1"/>
      <c r="F507" s="1"/>
      <c r="G507" s="7"/>
      <c r="H507" s="1"/>
      <c r="I507" s="1"/>
      <c r="J507" s="6"/>
      <c r="K507" s="1"/>
      <c r="L507" s="1"/>
      <c r="M507" s="1"/>
      <c r="N507" s="1"/>
    </row>
    <row r="508" spans="1:14">
      <c r="A508" s="1"/>
      <c r="B508" s="1"/>
      <c r="C508" s="1"/>
      <c r="D508" s="1"/>
      <c r="E508" s="1"/>
      <c r="F508" s="1"/>
      <c r="G508" s="7"/>
      <c r="H508" s="1"/>
      <c r="I508" s="1"/>
      <c r="J508" s="6"/>
      <c r="K508" s="1"/>
      <c r="L508" s="1"/>
      <c r="M508" s="1"/>
      <c r="N508" s="1"/>
    </row>
    <row r="509" spans="1:14">
      <c r="A509" s="1"/>
      <c r="B509" s="1"/>
      <c r="C509" s="1"/>
      <c r="D509" s="1"/>
      <c r="E509" s="1"/>
      <c r="F509" s="1"/>
      <c r="G509" s="7"/>
      <c r="H509" s="1"/>
      <c r="I509" s="1"/>
      <c r="J509" s="6"/>
      <c r="K509" s="1"/>
      <c r="L509" s="1"/>
      <c r="M509" s="1"/>
      <c r="N509" s="1"/>
    </row>
    <row r="510" spans="1:14">
      <c r="A510" s="1"/>
      <c r="B510" s="1"/>
      <c r="C510" s="1"/>
      <c r="D510" s="1"/>
      <c r="E510" s="1"/>
      <c r="F510" s="1"/>
      <c r="G510" s="7"/>
      <c r="H510" s="1"/>
      <c r="I510" s="1"/>
      <c r="J510" s="6"/>
      <c r="K510" s="1"/>
      <c r="L510" s="1"/>
      <c r="M510" s="1"/>
      <c r="N510" s="1"/>
    </row>
    <row r="511" spans="1:14">
      <c r="A511" s="1"/>
      <c r="B511" s="1"/>
      <c r="C511" s="1"/>
      <c r="D511" s="1"/>
      <c r="E511" s="1"/>
      <c r="F511" s="1"/>
      <c r="G511" s="7"/>
      <c r="H511" s="1"/>
      <c r="I511" s="1"/>
      <c r="J511" s="6"/>
      <c r="K511" s="1"/>
      <c r="L511" s="1"/>
      <c r="M511" s="1"/>
      <c r="N511" s="1"/>
    </row>
    <row r="512" spans="1:14">
      <c r="A512" s="1"/>
      <c r="B512" s="1"/>
      <c r="C512" s="1"/>
      <c r="D512" s="1"/>
      <c r="E512" s="1"/>
      <c r="F512" s="1"/>
      <c r="G512" s="7"/>
      <c r="H512" s="1"/>
      <c r="I512" s="1"/>
      <c r="J512" s="6"/>
      <c r="K512" s="1"/>
      <c r="L512" s="1"/>
      <c r="M512" s="1"/>
      <c r="N512" s="1"/>
    </row>
    <row r="513" spans="1:14">
      <c r="A513" s="1"/>
      <c r="B513" s="1"/>
      <c r="C513" s="1"/>
      <c r="D513" s="1"/>
      <c r="E513" s="1"/>
      <c r="F513" s="1"/>
      <c r="G513" s="7"/>
      <c r="H513" s="1"/>
      <c r="I513" s="1"/>
      <c r="J513" s="6"/>
      <c r="K513" s="1"/>
      <c r="L513" s="1"/>
      <c r="M513" s="1"/>
      <c r="N513" s="1"/>
    </row>
    <row r="514" spans="1:14">
      <c r="A514" s="1"/>
      <c r="B514" s="1"/>
      <c r="C514" s="1"/>
      <c r="D514" s="1"/>
      <c r="E514" s="1"/>
      <c r="F514" s="1"/>
      <c r="G514" s="7"/>
      <c r="H514" s="1"/>
      <c r="I514" s="1"/>
      <c r="J514" s="6"/>
      <c r="K514" s="1"/>
      <c r="L514" s="1"/>
      <c r="M514" s="1"/>
      <c r="N514" s="1"/>
    </row>
    <row r="515" spans="1:14">
      <c r="A515" s="1"/>
      <c r="B515" s="1"/>
      <c r="C515" s="1"/>
      <c r="D515" s="1"/>
      <c r="E515" s="1"/>
      <c r="F515" s="1"/>
      <c r="G515" s="7"/>
      <c r="H515" s="1"/>
      <c r="I515" s="1"/>
      <c r="J515" s="6"/>
      <c r="K515" s="1"/>
      <c r="L515" s="1"/>
      <c r="M515" s="1"/>
      <c r="N515" s="1"/>
    </row>
    <row r="516" spans="1:14">
      <c r="A516" s="1"/>
      <c r="B516" s="1"/>
      <c r="C516" s="1"/>
      <c r="D516" s="1"/>
      <c r="E516" s="1"/>
      <c r="F516" s="1"/>
      <c r="G516" s="7"/>
      <c r="H516" s="1"/>
      <c r="I516" s="1"/>
      <c r="J516" s="6"/>
      <c r="K516" s="1"/>
      <c r="L516" s="1"/>
      <c r="M516" s="1"/>
      <c r="N516" s="1"/>
    </row>
    <row r="517" spans="1:14">
      <c r="A517" s="1"/>
      <c r="B517" s="1"/>
      <c r="C517" s="1"/>
      <c r="D517" s="1"/>
      <c r="E517" s="1"/>
      <c r="F517" s="1"/>
      <c r="G517" s="7"/>
      <c r="H517" s="1"/>
      <c r="I517" s="1"/>
      <c r="J517" s="6"/>
      <c r="K517" s="1"/>
      <c r="L517" s="1"/>
      <c r="M517" s="1"/>
      <c r="N517" s="1"/>
    </row>
    <row r="518" spans="1:14">
      <c r="A518" s="1"/>
      <c r="B518" s="1"/>
      <c r="C518" s="1"/>
      <c r="D518" s="1"/>
      <c r="E518" s="1"/>
      <c r="F518" s="1"/>
      <c r="G518" s="7"/>
      <c r="H518" s="1"/>
      <c r="I518" s="1"/>
      <c r="J518" s="6"/>
      <c r="K518" s="1"/>
      <c r="L518" s="1"/>
      <c r="M518" s="1"/>
      <c r="N518" s="1"/>
    </row>
    <row r="519" spans="1:14">
      <c r="A519" s="1"/>
      <c r="B519" s="1"/>
      <c r="C519" s="1"/>
      <c r="D519" s="1"/>
      <c r="E519" s="1"/>
      <c r="F519" s="1"/>
      <c r="G519" s="7"/>
      <c r="H519" s="1"/>
      <c r="I519" s="1"/>
      <c r="J519" s="6"/>
      <c r="K519" s="1"/>
      <c r="L519" s="1"/>
      <c r="M519" s="1"/>
      <c r="N519" s="1"/>
    </row>
    <row r="520" spans="1:14">
      <c r="A520" s="1"/>
      <c r="B520" s="1"/>
      <c r="C520" s="1"/>
      <c r="D520" s="1"/>
      <c r="E520" s="1"/>
      <c r="F520" s="1"/>
      <c r="G520" s="7"/>
      <c r="H520" s="1"/>
      <c r="I520" s="1"/>
      <c r="J520" s="6"/>
      <c r="K520" s="1"/>
      <c r="L520" s="1"/>
      <c r="M520" s="1"/>
      <c r="N520" s="1"/>
    </row>
    <row r="521" spans="1:14">
      <c r="A521" s="1"/>
      <c r="B521" s="1"/>
      <c r="C521" s="1"/>
      <c r="D521" s="1"/>
      <c r="E521" s="1"/>
      <c r="F521" s="1"/>
      <c r="G521" s="7"/>
      <c r="H521" s="1"/>
      <c r="I521" s="1"/>
      <c r="J521" s="6"/>
      <c r="K521" s="1"/>
      <c r="L521" s="1"/>
      <c r="M521" s="1"/>
      <c r="N521" s="1"/>
    </row>
    <row r="522" spans="1:14">
      <c r="A522" s="1"/>
      <c r="B522" s="1"/>
      <c r="C522" s="1"/>
      <c r="D522" s="1"/>
      <c r="E522" s="1"/>
      <c r="F522" s="1"/>
      <c r="G522" s="7"/>
      <c r="H522" s="1"/>
      <c r="I522" s="1"/>
      <c r="J522" s="6"/>
      <c r="K522" s="1"/>
      <c r="L522" s="1"/>
      <c r="M522" s="1"/>
      <c r="N522" s="1"/>
    </row>
    <row r="523" spans="1:14">
      <c r="A523" s="1"/>
      <c r="B523" s="1"/>
      <c r="C523" s="1"/>
      <c r="D523" s="1"/>
      <c r="E523" s="1"/>
      <c r="F523" s="1"/>
      <c r="G523" s="7"/>
      <c r="H523" s="1"/>
      <c r="I523" s="1"/>
      <c r="J523" s="6"/>
      <c r="K523" s="1"/>
      <c r="L523" s="1"/>
      <c r="M523" s="1"/>
      <c r="N523" s="1"/>
    </row>
    <row r="524" spans="1:14">
      <c r="A524" s="1"/>
      <c r="B524" s="1"/>
      <c r="C524" s="1"/>
      <c r="D524" s="1"/>
      <c r="E524" s="1"/>
      <c r="F524" s="1"/>
      <c r="G524" s="7"/>
      <c r="H524" s="1"/>
      <c r="I524" s="1"/>
      <c r="J524" s="6"/>
      <c r="K524" s="1"/>
      <c r="L524" s="1"/>
      <c r="M524" s="1"/>
      <c r="N524" s="1"/>
    </row>
    <row r="525" spans="1:14">
      <c r="A525" s="1"/>
      <c r="B525" s="1"/>
      <c r="C525" s="1"/>
      <c r="D525" s="1"/>
      <c r="E525" s="1"/>
      <c r="F525" s="1"/>
      <c r="G525" s="7"/>
      <c r="H525" s="1"/>
      <c r="I525" s="1"/>
      <c r="J525" s="6"/>
      <c r="K525" s="1"/>
      <c r="L525" s="1"/>
      <c r="M525" s="1"/>
      <c r="N525" s="1"/>
    </row>
    <row r="526" spans="1:14">
      <c r="A526" s="1"/>
      <c r="B526" s="1"/>
      <c r="C526" s="1"/>
      <c r="D526" s="1"/>
      <c r="E526" s="1"/>
      <c r="F526" s="1"/>
      <c r="G526" s="7"/>
      <c r="H526" s="1"/>
      <c r="I526" s="1"/>
      <c r="J526" s="6"/>
      <c r="K526" s="1"/>
      <c r="L526" s="1"/>
      <c r="M526" s="1"/>
      <c r="N526" s="1"/>
    </row>
    <row r="527" spans="1:14">
      <c r="A527" s="1"/>
      <c r="B527" s="1"/>
      <c r="C527" s="1"/>
      <c r="D527" s="1"/>
      <c r="E527" s="1"/>
      <c r="F527" s="1"/>
      <c r="G527" s="7"/>
      <c r="H527" s="1"/>
      <c r="I527" s="1"/>
      <c r="J527" s="6"/>
      <c r="K527" s="1"/>
      <c r="L527" s="1"/>
      <c r="M527" s="1"/>
      <c r="N527" s="1"/>
    </row>
    <row r="528" spans="1:14">
      <c r="A528" s="1"/>
      <c r="B528" s="1"/>
      <c r="C528" s="1"/>
      <c r="D528" s="1"/>
      <c r="E528" s="1"/>
      <c r="F528" s="1"/>
      <c r="G528" s="7"/>
      <c r="H528" s="1"/>
      <c r="I528" s="1"/>
      <c r="J528" s="6"/>
      <c r="K528" s="1"/>
      <c r="L528" s="1"/>
      <c r="M528" s="1"/>
      <c r="N528" s="1"/>
    </row>
    <row r="529" spans="1:14">
      <c r="A529" s="1"/>
      <c r="B529" s="1"/>
      <c r="C529" s="1"/>
      <c r="D529" s="1"/>
      <c r="E529" s="1"/>
      <c r="F529" s="1"/>
      <c r="G529" s="7"/>
      <c r="H529" s="1"/>
      <c r="I529" s="1"/>
      <c r="J529" s="6"/>
      <c r="K529" s="1"/>
      <c r="L529" s="1"/>
      <c r="M529" s="1"/>
      <c r="N529" s="1"/>
    </row>
    <row r="530" spans="1:14">
      <c r="A530" s="1"/>
      <c r="B530" s="1"/>
      <c r="C530" s="1"/>
      <c r="D530" s="1"/>
      <c r="E530" s="1"/>
      <c r="F530" s="1"/>
      <c r="G530" s="7"/>
      <c r="H530" s="1"/>
      <c r="I530" s="1"/>
      <c r="J530" s="6"/>
      <c r="K530" s="1"/>
      <c r="L530" s="1"/>
      <c r="M530" s="1"/>
      <c r="N530" s="1"/>
    </row>
    <row r="531" spans="1:14">
      <c r="A531" s="1"/>
      <c r="B531" s="1"/>
      <c r="C531" s="1"/>
      <c r="D531" s="1"/>
      <c r="E531" s="1"/>
      <c r="F531" s="1"/>
      <c r="G531" s="7"/>
      <c r="H531" s="1"/>
      <c r="I531" s="1"/>
      <c r="J531" s="6"/>
      <c r="K531" s="1"/>
      <c r="L531" s="1"/>
      <c r="M531" s="1"/>
      <c r="N531" s="1"/>
    </row>
    <row r="532" spans="1:14">
      <c r="A532" s="1"/>
      <c r="B532" s="1"/>
      <c r="C532" s="1"/>
      <c r="D532" s="1"/>
      <c r="E532" s="1"/>
      <c r="F532" s="1"/>
      <c r="G532" s="7"/>
      <c r="H532" s="1"/>
      <c r="I532" s="1"/>
      <c r="J532" s="6"/>
      <c r="K532" s="1"/>
      <c r="L532" s="1"/>
      <c r="M532" s="1"/>
      <c r="N532" s="1"/>
    </row>
    <row r="533" spans="1:14">
      <c r="A533" s="1"/>
      <c r="B533" s="1"/>
      <c r="C533" s="1"/>
      <c r="D533" s="1"/>
      <c r="E533" s="1"/>
      <c r="F533" s="1"/>
      <c r="G533" s="7"/>
      <c r="H533" s="1"/>
      <c r="I533" s="1"/>
      <c r="J533" s="6"/>
      <c r="K533" s="1"/>
      <c r="L533" s="1"/>
      <c r="M533" s="1"/>
      <c r="N533" s="1"/>
    </row>
    <row r="534" spans="1:14">
      <c r="A534" s="1"/>
      <c r="B534" s="1"/>
      <c r="C534" s="1"/>
      <c r="D534" s="1"/>
      <c r="E534" s="1"/>
      <c r="F534" s="1"/>
      <c r="G534" s="7"/>
      <c r="H534" s="1"/>
      <c r="I534" s="1"/>
      <c r="J534" s="6"/>
      <c r="K534" s="1"/>
      <c r="L534" s="1"/>
      <c r="M534" s="1"/>
      <c r="N534" s="1"/>
    </row>
    <row r="535" spans="1:14">
      <c r="A535" s="1"/>
      <c r="B535" s="1"/>
      <c r="C535" s="1"/>
      <c r="D535" s="1"/>
      <c r="E535" s="1"/>
      <c r="F535" s="1"/>
      <c r="G535" s="7"/>
      <c r="H535" s="1"/>
      <c r="I535" s="1"/>
      <c r="J535" s="6"/>
      <c r="K535" s="1"/>
      <c r="L535" s="1"/>
      <c r="M535" s="1"/>
      <c r="N535" s="1"/>
    </row>
    <row r="536" spans="1:14">
      <c r="A536" s="1"/>
      <c r="B536" s="1"/>
      <c r="C536" s="1"/>
      <c r="D536" s="1"/>
      <c r="E536" s="1"/>
      <c r="F536" s="1"/>
      <c r="G536" s="7"/>
      <c r="H536" s="1"/>
      <c r="I536" s="1"/>
      <c r="J536" s="6"/>
      <c r="K536" s="1"/>
      <c r="L536" s="1"/>
      <c r="M536" s="1"/>
      <c r="N536" s="1"/>
    </row>
    <row r="537" spans="1:14">
      <c r="A537" s="1"/>
      <c r="B537" s="1"/>
      <c r="C537" s="1"/>
      <c r="D537" s="1"/>
      <c r="E537" s="1"/>
      <c r="F537" s="1"/>
      <c r="G537" s="7"/>
      <c r="H537" s="1"/>
      <c r="I537" s="1"/>
      <c r="J537" s="6"/>
      <c r="K537" s="1"/>
      <c r="L537" s="1"/>
      <c r="M537" s="1"/>
      <c r="N537" s="1"/>
    </row>
    <row r="538" spans="1:14">
      <c r="A538" s="1"/>
      <c r="B538" s="1"/>
      <c r="C538" s="1"/>
      <c r="D538" s="1"/>
      <c r="E538" s="1"/>
      <c r="F538" s="1"/>
      <c r="G538" s="7"/>
      <c r="H538" s="1"/>
      <c r="I538" s="1"/>
      <c r="J538" s="6"/>
      <c r="K538" s="1"/>
      <c r="L538" s="1"/>
      <c r="M538" s="1"/>
      <c r="N538" s="1"/>
    </row>
    <row r="539" spans="1:14">
      <c r="A539" s="1"/>
      <c r="B539" s="1"/>
      <c r="C539" s="1"/>
      <c r="D539" s="1"/>
      <c r="E539" s="1"/>
      <c r="F539" s="1"/>
      <c r="G539" s="7"/>
      <c r="H539" s="1"/>
      <c r="I539" s="1"/>
      <c r="J539" s="6"/>
      <c r="K539" s="1"/>
      <c r="L539" s="1"/>
      <c r="M539" s="1"/>
      <c r="N539" s="1"/>
    </row>
    <row r="540" spans="1:14">
      <c r="A540" s="1"/>
      <c r="B540" s="1"/>
      <c r="C540" s="1"/>
      <c r="D540" s="1"/>
      <c r="E540" s="1"/>
      <c r="F540" s="1"/>
      <c r="G540" s="7"/>
      <c r="H540" s="1"/>
      <c r="I540" s="1"/>
      <c r="J540" s="6"/>
      <c r="K540" s="1"/>
      <c r="L540" s="1"/>
      <c r="M540" s="1"/>
      <c r="N540" s="1"/>
    </row>
    <row r="541" spans="1:14">
      <c r="A541" s="1"/>
      <c r="B541" s="1"/>
      <c r="C541" s="1"/>
      <c r="D541" s="1"/>
      <c r="E541" s="1"/>
      <c r="F541" s="1"/>
      <c r="G541" s="7"/>
      <c r="H541" s="1"/>
      <c r="I541" s="1"/>
      <c r="J541" s="6"/>
      <c r="K541" s="1"/>
      <c r="L541" s="1"/>
      <c r="M541" s="1"/>
      <c r="N541" s="1"/>
    </row>
    <row r="542" spans="1:14">
      <c r="A542" s="1"/>
      <c r="B542" s="1"/>
      <c r="C542" s="1"/>
      <c r="D542" s="1"/>
      <c r="E542" s="1"/>
      <c r="F542" s="1"/>
      <c r="G542" s="7"/>
      <c r="H542" s="1"/>
      <c r="I542" s="1"/>
      <c r="J542" s="6"/>
      <c r="K542" s="1"/>
      <c r="L542" s="1"/>
      <c r="M542" s="1"/>
      <c r="N542" s="1"/>
    </row>
    <row r="543" spans="1:14">
      <c r="A543" s="1"/>
      <c r="B543" s="1"/>
      <c r="C543" s="1"/>
      <c r="D543" s="1"/>
      <c r="E543" s="1"/>
      <c r="F543" s="1"/>
      <c r="G543" s="7"/>
      <c r="H543" s="1"/>
      <c r="I543" s="1"/>
      <c r="J543" s="6"/>
      <c r="K543" s="1"/>
      <c r="L543" s="1"/>
      <c r="M543" s="1"/>
      <c r="N543" s="1"/>
    </row>
    <row r="544" spans="1:14">
      <c r="A544" s="1"/>
      <c r="B544" s="1"/>
      <c r="C544" s="1"/>
      <c r="D544" s="1"/>
      <c r="E544" s="1"/>
      <c r="F544" s="1"/>
      <c r="G544" s="7"/>
      <c r="H544" s="1"/>
      <c r="I544" s="1"/>
      <c r="J544" s="6"/>
      <c r="K544" s="1"/>
      <c r="L544" s="1"/>
      <c r="M544" s="1"/>
      <c r="N544" s="1"/>
    </row>
    <row r="545" spans="1:14">
      <c r="A545" s="1"/>
      <c r="B545" s="1"/>
      <c r="C545" s="1"/>
      <c r="D545" s="1"/>
      <c r="E545" s="1"/>
      <c r="F545" s="1"/>
      <c r="G545" s="7"/>
      <c r="H545" s="1"/>
      <c r="I545" s="1"/>
      <c r="J545" s="6"/>
      <c r="K545" s="1"/>
      <c r="L545" s="1"/>
      <c r="M545" s="1"/>
      <c r="N545" s="1"/>
    </row>
    <row r="546" spans="1:14">
      <c r="A546" s="1"/>
      <c r="B546" s="1"/>
      <c r="C546" s="1"/>
      <c r="D546" s="1"/>
      <c r="E546" s="1"/>
      <c r="F546" s="1"/>
      <c r="G546" s="7"/>
      <c r="H546" s="1"/>
      <c r="I546" s="1"/>
      <c r="J546" s="6"/>
      <c r="K546" s="1"/>
      <c r="L546" s="1"/>
      <c r="M546" s="1"/>
      <c r="N546" s="1"/>
    </row>
    <row r="547" spans="1:14">
      <c r="A547" s="1"/>
      <c r="B547" s="1"/>
      <c r="C547" s="1"/>
      <c r="D547" s="1"/>
      <c r="E547" s="1"/>
      <c r="F547" s="1"/>
      <c r="G547" s="7"/>
      <c r="H547" s="1"/>
      <c r="I547" s="1"/>
      <c r="J547" s="6"/>
      <c r="K547" s="1"/>
      <c r="L547" s="1"/>
      <c r="M547" s="1"/>
      <c r="N547" s="1"/>
    </row>
    <row r="548" spans="1:14">
      <c r="A548" s="1"/>
      <c r="B548" s="1"/>
      <c r="C548" s="1"/>
      <c r="D548" s="1"/>
      <c r="E548" s="1"/>
      <c r="F548" s="1"/>
      <c r="G548" s="7"/>
      <c r="H548" s="1"/>
      <c r="I548" s="1"/>
      <c r="J548" s="6"/>
      <c r="K548" s="1"/>
      <c r="L548" s="1"/>
      <c r="M548" s="1"/>
      <c r="N548" s="1"/>
    </row>
    <row r="549" spans="1:14">
      <c r="A549" s="1"/>
      <c r="B549" s="1"/>
      <c r="C549" s="1"/>
      <c r="D549" s="1"/>
      <c r="E549" s="1"/>
      <c r="F549" s="1"/>
      <c r="G549" s="7"/>
      <c r="H549" s="1"/>
      <c r="I549" s="1"/>
      <c r="J549" s="6"/>
      <c r="K549" s="1"/>
      <c r="L549" s="1"/>
      <c r="M549" s="1"/>
      <c r="N549" s="1"/>
    </row>
    <row r="550" spans="1:14">
      <c r="A550" s="1"/>
      <c r="B550" s="1"/>
      <c r="C550" s="1"/>
      <c r="D550" s="1"/>
      <c r="E550" s="1"/>
      <c r="F550" s="1"/>
      <c r="G550" s="7"/>
      <c r="H550" s="1"/>
      <c r="I550" s="1"/>
      <c r="J550" s="6"/>
      <c r="K550" s="1"/>
      <c r="L550" s="1"/>
      <c r="M550" s="1"/>
      <c r="N550" s="1"/>
    </row>
    <row r="551" spans="1:14">
      <c r="A551" s="1"/>
      <c r="B551" s="1"/>
      <c r="C551" s="1"/>
      <c r="D551" s="1"/>
      <c r="E551" s="1"/>
      <c r="F551" s="1"/>
      <c r="G551" s="7"/>
      <c r="H551" s="1"/>
      <c r="I551" s="1"/>
      <c r="J551" s="6"/>
      <c r="K551" s="1"/>
      <c r="L551" s="1"/>
      <c r="M551" s="1"/>
      <c r="N551" s="1"/>
    </row>
    <row r="552" spans="1:14">
      <c r="A552" s="1"/>
      <c r="B552" s="1"/>
      <c r="C552" s="1"/>
      <c r="D552" s="1"/>
      <c r="E552" s="1"/>
      <c r="F552" s="1"/>
      <c r="G552" s="7"/>
      <c r="H552" s="1"/>
      <c r="I552" s="1"/>
      <c r="J552" s="6"/>
      <c r="K552" s="1"/>
      <c r="L552" s="1"/>
      <c r="M552" s="1"/>
      <c r="N552" s="1"/>
    </row>
    <row r="553" spans="1:14">
      <c r="A553" s="1"/>
      <c r="B553" s="1"/>
      <c r="C553" s="1"/>
      <c r="D553" s="1"/>
      <c r="E553" s="1"/>
      <c r="F553" s="1"/>
      <c r="G553" s="7"/>
      <c r="H553" s="1"/>
      <c r="I553" s="1"/>
      <c r="J553" s="6"/>
      <c r="K553" s="1"/>
      <c r="L553" s="1"/>
      <c r="M553" s="1"/>
      <c r="N553" s="1"/>
    </row>
    <row r="554" spans="1:14">
      <c r="A554" s="1"/>
      <c r="B554" s="1"/>
      <c r="C554" s="1"/>
      <c r="D554" s="1"/>
      <c r="E554" s="1"/>
      <c r="F554" s="1"/>
      <c r="G554" s="7"/>
      <c r="H554" s="1"/>
      <c r="I554" s="1"/>
      <c r="J554" s="6"/>
      <c r="K554" s="1"/>
      <c r="L554" s="1"/>
      <c r="M554" s="1"/>
      <c r="N554" s="1"/>
    </row>
    <row r="555" spans="1:14">
      <c r="A555" s="1"/>
      <c r="B555" s="1"/>
      <c r="C555" s="1"/>
      <c r="D555" s="1"/>
      <c r="E555" s="1"/>
      <c r="F555" s="1"/>
      <c r="G555" s="7"/>
      <c r="H555" s="1"/>
      <c r="I555" s="1"/>
      <c r="J555" s="6"/>
      <c r="K555" s="1"/>
      <c r="L555" s="1"/>
      <c r="M555" s="1"/>
      <c r="N555" s="1"/>
    </row>
    <row r="556" spans="1:14">
      <c r="A556" s="1"/>
      <c r="B556" s="1"/>
      <c r="C556" s="1"/>
      <c r="D556" s="1"/>
      <c r="E556" s="1"/>
      <c r="F556" s="1"/>
      <c r="G556" s="7"/>
      <c r="H556" s="1"/>
      <c r="I556" s="1"/>
      <c r="J556" s="6"/>
      <c r="K556" s="1"/>
      <c r="L556" s="1"/>
      <c r="M556" s="1"/>
      <c r="N556" s="1"/>
    </row>
    <row r="557" spans="1:14">
      <c r="A557" s="1"/>
      <c r="B557" s="1"/>
      <c r="C557" s="1"/>
      <c r="D557" s="1"/>
      <c r="E557" s="1"/>
      <c r="F557" s="1"/>
      <c r="G557" s="7"/>
      <c r="H557" s="1"/>
      <c r="I557" s="1"/>
      <c r="J557" s="6"/>
      <c r="K557" s="1"/>
      <c r="L557" s="1"/>
      <c r="M557" s="1"/>
      <c r="N557" s="1"/>
    </row>
    <row r="558" spans="1:14">
      <c r="A558" s="8"/>
      <c r="B558" s="9"/>
      <c r="C558" s="9"/>
      <c r="D558" s="9"/>
      <c r="E558" s="9"/>
      <c r="F558" s="9"/>
      <c r="G558" s="9"/>
      <c r="H558" s="10"/>
      <c r="I558" s="8"/>
      <c r="J558" s="10"/>
      <c r="K558" s="8"/>
      <c r="L558" s="8"/>
      <c r="M558" s="10"/>
      <c r="N558" s="8"/>
    </row>
    <row r="559" spans="1:14">
      <c r="A559" s="8"/>
      <c r="B559" s="9"/>
      <c r="C559" s="9"/>
      <c r="D559" s="9"/>
      <c r="E559" s="9"/>
      <c r="F559" s="9"/>
      <c r="G559" s="9"/>
      <c r="H559" s="10"/>
      <c r="I559" s="8"/>
      <c r="J559" s="10"/>
      <c r="K559" s="8"/>
      <c r="L559" s="8"/>
      <c r="M559" s="10"/>
      <c r="N559" s="8"/>
    </row>
    <row r="560" spans="1:14">
      <c r="A560" s="8"/>
      <c r="B560" s="9"/>
      <c r="C560" s="9"/>
      <c r="D560" s="9"/>
      <c r="E560" s="9"/>
      <c r="F560" s="9"/>
      <c r="G560" s="9"/>
      <c r="H560" s="10"/>
      <c r="I560" s="8"/>
      <c r="J560" s="10"/>
      <c r="K560" s="8"/>
      <c r="L560" s="8"/>
      <c r="M560" s="10"/>
      <c r="N560" s="8"/>
    </row>
    <row r="561" spans="1:14">
      <c r="A561" s="8"/>
      <c r="B561" s="9"/>
      <c r="C561" s="9"/>
      <c r="D561" s="9"/>
      <c r="E561" s="9"/>
      <c r="F561" s="9"/>
      <c r="G561" s="10"/>
      <c r="H561" s="10"/>
      <c r="I561" s="8"/>
      <c r="J561" s="10"/>
      <c r="K561" s="8"/>
      <c r="L561" s="8"/>
      <c r="M561" s="10"/>
      <c r="N561" s="8"/>
    </row>
    <row r="562" spans="1:14">
      <c r="A562" s="8"/>
      <c r="B562" s="9"/>
      <c r="C562" s="9"/>
      <c r="D562" s="9"/>
      <c r="E562" s="9"/>
      <c r="F562" s="9"/>
      <c r="G562" s="10"/>
      <c r="H562" s="10"/>
      <c r="I562" s="8"/>
      <c r="J562" s="10"/>
      <c r="K562" s="8"/>
      <c r="L562" s="8"/>
      <c r="M562" s="10"/>
      <c r="N562" s="8"/>
    </row>
    <row r="563" spans="1:14">
      <c r="A563" s="8"/>
      <c r="B563" s="9"/>
      <c r="C563" s="9"/>
      <c r="D563" s="9"/>
      <c r="E563" s="9"/>
      <c r="F563" s="9"/>
      <c r="G563" s="10"/>
      <c r="H563" s="10"/>
      <c r="I563" s="8"/>
      <c r="J563" s="10"/>
      <c r="K563" s="8"/>
      <c r="L563" s="8"/>
      <c r="M563" s="10"/>
      <c r="N563" s="8"/>
    </row>
    <row r="564" spans="1:14">
      <c r="A564" s="8"/>
      <c r="B564" s="9"/>
      <c r="C564" s="9"/>
      <c r="D564" s="9"/>
      <c r="E564" s="9"/>
      <c r="F564" s="9"/>
      <c r="G564" s="10"/>
      <c r="H564" s="10"/>
      <c r="I564" s="8"/>
      <c r="J564" s="10"/>
      <c r="K564" s="8"/>
      <c r="L564" s="8"/>
      <c r="M564" s="10"/>
      <c r="N564" s="8"/>
    </row>
    <row r="565" spans="1:14">
      <c r="A565" s="8"/>
      <c r="B565" s="9"/>
      <c r="C565" s="9"/>
      <c r="D565" s="9"/>
      <c r="E565" s="9"/>
      <c r="F565" s="9"/>
      <c r="G565" s="9"/>
      <c r="H565" s="10"/>
      <c r="I565" s="8"/>
      <c r="J565" s="10"/>
      <c r="K565" s="8"/>
      <c r="L565" s="8"/>
      <c r="M565" s="10"/>
      <c r="N565" s="8"/>
    </row>
    <row r="566" spans="1:14">
      <c r="A566" s="8"/>
      <c r="B566" s="9"/>
      <c r="C566" s="9"/>
      <c r="D566" s="9"/>
      <c r="E566" s="9"/>
      <c r="F566" s="9"/>
      <c r="G566" s="9"/>
      <c r="H566" s="10"/>
      <c r="I566" s="8"/>
      <c r="J566" s="10"/>
      <c r="K566" s="8"/>
      <c r="L566" s="8"/>
      <c r="M566" s="10"/>
      <c r="N566" s="8"/>
    </row>
    <row r="567" spans="1:14">
      <c r="A567" s="8"/>
      <c r="B567" s="9"/>
      <c r="C567" s="9"/>
      <c r="D567" s="9"/>
      <c r="E567" s="9"/>
      <c r="F567" s="9"/>
      <c r="G567" s="9"/>
      <c r="H567" s="10"/>
      <c r="I567" s="8"/>
      <c r="J567" s="10"/>
      <c r="K567" s="8"/>
      <c r="L567" s="8"/>
      <c r="M567" s="10"/>
      <c r="N567" s="8"/>
    </row>
    <row r="568" spans="1:14">
      <c r="A568" s="8"/>
      <c r="B568" s="9"/>
      <c r="C568" s="9"/>
      <c r="D568" s="9"/>
      <c r="E568" s="9"/>
      <c r="F568" s="9"/>
      <c r="G568" s="9"/>
      <c r="H568" s="10"/>
      <c r="I568" s="8"/>
      <c r="J568" s="10"/>
      <c r="K568" s="8"/>
      <c r="L568" s="8"/>
      <c r="M568" s="10"/>
      <c r="N568" s="8"/>
    </row>
    <row r="569" spans="1:14">
      <c r="A569" s="8"/>
      <c r="B569" s="9"/>
      <c r="C569" s="9"/>
      <c r="D569" s="9"/>
      <c r="E569" s="9"/>
      <c r="F569" s="9"/>
      <c r="G569" s="9"/>
      <c r="H569" s="10"/>
      <c r="I569" s="8"/>
      <c r="J569" s="10"/>
      <c r="K569" s="8"/>
      <c r="L569" s="8"/>
      <c r="M569" s="10"/>
      <c r="N569" s="8"/>
    </row>
    <row r="570" spans="1:14">
      <c r="A570" s="8"/>
      <c r="B570" s="9"/>
      <c r="C570" s="9"/>
      <c r="D570" s="9"/>
      <c r="E570" s="9"/>
      <c r="F570" s="9"/>
      <c r="G570" s="10"/>
      <c r="H570" s="10"/>
      <c r="I570" s="8"/>
      <c r="J570" s="10"/>
      <c r="K570" s="8"/>
      <c r="L570" s="8"/>
      <c r="M570" s="10"/>
      <c r="N570" s="8"/>
    </row>
    <row r="571" spans="1:14">
      <c r="A571" s="8"/>
      <c r="B571" s="9"/>
      <c r="C571" s="9"/>
      <c r="D571" s="9"/>
      <c r="E571" s="9"/>
      <c r="F571" s="9"/>
      <c r="G571" s="9"/>
      <c r="H571" s="10"/>
      <c r="I571" s="8"/>
      <c r="J571" s="10"/>
      <c r="K571" s="8"/>
      <c r="L571" s="8"/>
      <c r="M571" s="10"/>
      <c r="N571" s="8"/>
    </row>
    <row r="572" spans="1:14">
      <c r="A572" s="8"/>
      <c r="B572" s="9"/>
      <c r="C572" s="9"/>
      <c r="D572" s="9"/>
      <c r="E572" s="9"/>
      <c r="F572" s="9"/>
      <c r="G572" s="9"/>
      <c r="H572" s="10"/>
      <c r="I572" s="8"/>
      <c r="J572" s="10"/>
      <c r="K572" s="8"/>
      <c r="L572" s="8"/>
      <c r="M572" s="10"/>
      <c r="N572" s="8"/>
    </row>
    <row r="573" spans="1:14">
      <c r="A573" s="8"/>
      <c r="B573" s="9"/>
      <c r="C573" s="9"/>
      <c r="D573" s="9"/>
      <c r="E573" s="9"/>
      <c r="F573" s="9"/>
      <c r="G573" s="9"/>
      <c r="H573" s="10"/>
      <c r="I573" s="8"/>
      <c r="J573" s="10"/>
      <c r="K573" s="8"/>
      <c r="L573" s="8"/>
      <c r="M573" s="10"/>
      <c r="N573" s="8"/>
    </row>
    <row r="574" spans="1:14">
      <c r="A574" s="8"/>
      <c r="B574" s="9"/>
      <c r="C574" s="9"/>
      <c r="D574" s="9"/>
      <c r="E574" s="9"/>
      <c r="F574" s="9"/>
      <c r="G574" s="9"/>
      <c r="H574" s="10"/>
      <c r="I574" s="8"/>
      <c r="J574" s="10"/>
      <c r="K574" s="8"/>
      <c r="L574" s="8"/>
      <c r="M574" s="10"/>
      <c r="N574" s="8"/>
    </row>
    <row r="575" spans="1:14">
      <c r="A575" s="8"/>
      <c r="B575" s="9"/>
      <c r="C575" s="9"/>
      <c r="D575" s="9"/>
      <c r="E575" s="9"/>
      <c r="F575" s="9"/>
      <c r="G575" s="9"/>
      <c r="H575" s="10"/>
      <c r="I575" s="8"/>
      <c r="J575" s="10"/>
      <c r="K575" s="8"/>
      <c r="L575" s="8"/>
      <c r="M575" s="10"/>
      <c r="N575" s="8"/>
    </row>
    <row r="576" spans="1:14">
      <c r="A576" s="8"/>
      <c r="B576" s="9"/>
      <c r="C576" s="9"/>
      <c r="D576" s="9"/>
      <c r="E576" s="9"/>
      <c r="F576" s="9"/>
      <c r="G576" s="9"/>
      <c r="H576" s="10"/>
      <c r="I576" s="8"/>
      <c r="J576" s="10"/>
      <c r="K576" s="8"/>
      <c r="L576" s="8"/>
      <c r="M576" s="10"/>
      <c r="N576" s="8"/>
    </row>
    <row r="577" spans="1:14">
      <c r="A577" s="8"/>
      <c r="B577" s="9"/>
      <c r="C577" s="9"/>
      <c r="D577" s="9"/>
      <c r="E577" s="9"/>
      <c r="F577" s="9"/>
      <c r="G577" s="10"/>
      <c r="H577" s="10"/>
      <c r="I577" s="8"/>
      <c r="J577" s="10"/>
      <c r="K577" s="8"/>
      <c r="L577" s="8"/>
      <c r="M577" s="10"/>
      <c r="N577" s="8"/>
    </row>
    <row r="578" spans="1:14">
      <c r="A578" s="8"/>
      <c r="B578" s="9"/>
      <c r="C578" s="9"/>
      <c r="D578" s="9"/>
      <c r="E578" s="9"/>
      <c r="F578" s="9"/>
      <c r="G578" s="10"/>
      <c r="H578" s="10"/>
      <c r="I578" s="8"/>
      <c r="J578" s="10"/>
      <c r="K578" s="8"/>
      <c r="L578" s="8"/>
      <c r="M578" s="10"/>
      <c r="N578" s="8"/>
    </row>
    <row r="579" spans="1:14">
      <c r="A579" s="8"/>
      <c r="B579" s="9"/>
      <c r="C579" s="9"/>
      <c r="D579" s="9"/>
      <c r="E579" s="9"/>
      <c r="F579" s="9"/>
      <c r="G579" s="10"/>
      <c r="H579" s="10"/>
      <c r="I579" s="8"/>
      <c r="J579" s="10"/>
      <c r="K579" s="8"/>
      <c r="L579" s="8"/>
      <c r="M579" s="10"/>
      <c r="N579" s="8"/>
    </row>
    <row r="580" spans="1:14">
      <c r="A580" s="8"/>
      <c r="B580" s="9"/>
      <c r="C580" s="9"/>
      <c r="D580" s="9"/>
      <c r="E580" s="9"/>
      <c r="F580" s="9"/>
      <c r="G580" s="10"/>
      <c r="H580" s="10"/>
      <c r="I580" s="8"/>
      <c r="J580" s="10"/>
      <c r="K580" s="8"/>
      <c r="L580" s="8"/>
      <c r="M580" s="10"/>
      <c r="N580" s="8"/>
    </row>
    <row r="581" spans="1:14">
      <c r="A581" s="8"/>
      <c r="B581" s="9"/>
      <c r="C581" s="9"/>
      <c r="D581" s="9"/>
      <c r="E581" s="9"/>
      <c r="F581" s="9"/>
      <c r="G581" s="10"/>
      <c r="H581" s="10"/>
      <c r="I581" s="8"/>
      <c r="J581" s="10"/>
      <c r="K581" s="8"/>
      <c r="L581" s="8"/>
      <c r="M581" s="10"/>
      <c r="N581" s="8"/>
    </row>
    <row r="582" spans="1:14">
      <c r="A582" s="8"/>
      <c r="B582" s="9"/>
      <c r="C582" s="9"/>
      <c r="D582" s="9"/>
      <c r="E582" s="9"/>
      <c r="F582" s="9"/>
      <c r="G582" s="10"/>
      <c r="H582" s="10"/>
      <c r="I582" s="8"/>
      <c r="J582" s="10"/>
      <c r="K582" s="8"/>
      <c r="L582" s="8"/>
      <c r="M582" s="10"/>
      <c r="N582" s="8"/>
    </row>
    <row r="583" spans="1:14">
      <c r="A583" s="8"/>
      <c r="B583" s="9"/>
      <c r="C583" s="9"/>
      <c r="D583" s="9"/>
      <c r="E583" s="9"/>
      <c r="F583" s="9"/>
      <c r="G583" s="10"/>
      <c r="H583" s="10"/>
      <c r="I583" s="8"/>
      <c r="J583" s="10"/>
      <c r="K583" s="8"/>
      <c r="L583" s="8"/>
      <c r="M583" s="10"/>
      <c r="N583" s="8"/>
    </row>
    <row r="584" spans="1:14">
      <c r="A584" s="8"/>
      <c r="B584" s="9"/>
      <c r="C584" s="9"/>
      <c r="D584" s="9"/>
      <c r="E584" s="9"/>
      <c r="F584" s="9"/>
      <c r="G584" s="10"/>
      <c r="H584" s="10"/>
      <c r="I584" s="8"/>
      <c r="J584" s="10"/>
      <c r="K584" s="8"/>
      <c r="L584" s="8"/>
      <c r="M584" s="10"/>
      <c r="N584" s="8"/>
    </row>
    <row r="585" spans="1:14">
      <c r="A585" s="8"/>
      <c r="B585" s="9"/>
      <c r="C585" s="9"/>
      <c r="D585" s="9"/>
      <c r="E585" s="9"/>
      <c r="F585" s="9"/>
      <c r="G585" s="9"/>
      <c r="H585" s="10"/>
      <c r="I585" s="8"/>
      <c r="J585" s="10"/>
      <c r="K585" s="8"/>
      <c r="L585" s="8"/>
      <c r="M585" s="10"/>
      <c r="N585" s="8"/>
    </row>
    <row r="586" spans="1:14">
      <c r="A586" s="8"/>
      <c r="B586" s="9"/>
      <c r="C586" s="9"/>
      <c r="D586" s="9"/>
      <c r="E586" s="9"/>
      <c r="F586" s="9"/>
      <c r="G586" s="9"/>
      <c r="H586" s="10"/>
      <c r="I586" s="8"/>
      <c r="J586" s="10"/>
      <c r="K586" s="8"/>
      <c r="L586" s="8"/>
      <c r="M586" s="10"/>
      <c r="N586" s="8"/>
    </row>
    <row r="587" spans="1:14">
      <c r="A587" s="8"/>
      <c r="B587" s="9"/>
      <c r="C587" s="9"/>
      <c r="D587" s="9"/>
      <c r="E587" s="9"/>
      <c r="F587" s="9"/>
      <c r="G587" s="9"/>
      <c r="H587" s="10"/>
      <c r="I587" s="8"/>
      <c r="J587" s="10"/>
      <c r="K587" s="8"/>
      <c r="L587" s="8"/>
      <c r="M587" s="10"/>
      <c r="N587" s="8"/>
    </row>
    <row r="588" spans="1:14">
      <c r="A588" s="8"/>
      <c r="B588" s="9"/>
      <c r="C588" s="9"/>
      <c r="D588" s="9"/>
      <c r="E588" s="9"/>
      <c r="F588" s="9"/>
      <c r="G588" s="9"/>
      <c r="H588" s="10"/>
      <c r="I588" s="8"/>
      <c r="J588" s="8"/>
      <c r="K588" s="8"/>
      <c r="L588" s="8"/>
      <c r="M588" s="10"/>
      <c r="N588" s="8"/>
    </row>
    <row r="589" spans="1:14">
      <c r="A589" s="8"/>
      <c r="B589" s="9"/>
      <c r="C589" s="9"/>
      <c r="D589" s="9"/>
      <c r="E589" s="9"/>
      <c r="F589" s="9"/>
      <c r="G589" s="9"/>
      <c r="H589" s="10"/>
      <c r="I589" s="8"/>
      <c r="J589" s="8"/>
      <c r="K589" s="8"/>
      <c r="L589" s="8"/>
      <c r="M589" s="10"/>
      <c r="N589" s="8"/>
    </row>
    <row r="590" spans="1:14">
      <c r="A590" s="8"/>
      <c r="B590" s="9"/>
      <c r="C590" s="9"/>
      <c r="D590" s="9"/>
      <c r="E590" s="9"/>
      <c r="F590" s="9"/>
      <c r="G590" s="9"/>
      <c r="H590" s="10"/>
      <c r="I590" s="8"/>
      <c r="J590" s="8"/>
      <c r="K590" s="8"/>
      <c r="L590" s="8"/>
      <c r="M590" s="10"/>
      <c r="N590" s="8"/>
    </row>
    <row r="591" spans="1:14">
      <c r="A591" s="8"/>
      <c r="B591" s="9"/>
      <c r="C591" s="9"/>
      <c r="D591" s="9"/>
      <c r="E591" s="9"/>
      <c r="F591" s="9"/>
      <c r="G591" s="9"/>
      <c r="H591" s="10"/>
      <c r="I591" s="10"/>
      <c r="J591" s="8"/>
      <c r="K591" s="8"/>
      <c r="L591" s="8"/>
      <c r="M591" s="10"/>
      <c r="N591" s="8"/>
    </row>
    <row r="592" spans="1:14">
      <c r="A592" s="8"/>
      <c r="B592" s="9"/>
      <c r="C592" s="9"/>
      <c r="D592" s="9"/>
      <c r="E592" s="9"/>
      <c r="F592" s="9"/>
      <c r="G592" s="9"/>
      <c r="H592" s="10"/>
      <c r="I592" s="10"/>
      <c r="J592" s="8"/>
      <c r="K592" s="8"/>
      <c r="L592" s="8"/>
      <c r="M592" s="10"/>
      <c r="N592" s="8"/>
    </row>
    <row r="593" spans="1:14">
      <c r="A593" s="8"/>
      <c r="B593" s="9"/>
      <c r="C593" s="9"/>
      <c r="D593" s="9"/>
      <c r="E593" s="9"/>
      <c r="F593" s="9"/>
      <c r="G593" s="9"/>
      <c r="H593" s="10"/>
      <c r="I593" s="10"/>
      <c r="J593" s="8"/>
      <c r="K593" s="8"/>
      <c r="L593" s="8"/>
      <c r="M593" s="10"/>
      <c r="N593" s="8"/>
    </row>
    <row r="594" spans="1:14">
      <c r="A594" s="8"/>
      <c r="B594" s="9"/>
      <c r="C594" s="9"/>
      <c r="D594" s="9"/>
      <c r="E594" s="9"/>
      <c r="F594" s="9"/>
      <c r="G594" s="9"/>
      <c r="H594" s="10"/>
      <c r="I594" s="10"/>
      <c r="J594" s="8"/>
      <c r="K594" s="8"/>
      <c r="L594" s="8"/>
      <c r="M594" s="10"/>
      <c r="N594" s="8"/>
    </row>
    <row r="595" spans="1:14">
      <c r="A595" s="8"/>
      <c r="B595" s="9"/>
      <c r="C595" s="9"/>
      <c r="D595" s="9"/>
      <c r="E595" s="9"/>
      <c r="F595" s="9"/>
      <c r="G595" s="9"/>
      <c r="H595" s="10"/>
      <c r="I595" s="10"/>
      <c r="J595" s="8"/>
      <c r="K595" s="8"/>
      <c r="L595" s="8"/>
      <c r="M595" s="10"/>
      <c r="N595" s="8"/>
    </row>
    <row r="596" spans="1:14">
      <c r="A596" s="8"/>
      <c r="B596" s="9"/>
      <c r="C596" s="9"/>
      <c r="D596" s="9"/>
      <c r="E596" s="9"/>
      <c r="F596" s="9"/>
      <c r="G596" s="9"/>
      <c r="H596" s="10"/>
      <c r="I596" s="10"/>
      <c r="J596" s="8"/>
      <c r="K596" s="8"/>
      <c r="L596" s="8"/>
      <c r="M596" s="10"/>
      <c r="N596" s="8"/>
    </row>
    <row r="597" spans="1:14">
      <c r="A597" s="8"/>
      <c r="B597" s="9"/>
      <c r="C597" s="9"/>
      <c r="D597" s="9"/>
      <c r="E597" s="9"/>
      <c r="F597" s="9"/>
      <c r="G597" s="9"/>
      <c r="H597" s="10"/>
      <c r="I597" s="10"/>
      <c r="J597" s="8"/>
      <c r="K597" s="8"/>
      <c r="L597" s="8"/>
      <c r="M597" s="10"/>
      <c r="N597" s="8"/>
    </row>
    <row r="598" spans="1:14">
      <c r="A598" s="8"/>
      <c r="B598" s="9"/>
      <c r="C598" s="9"/>
      <c r="D598" s="9"/>
      <c r="E598" s="9"/>
      <c r="F598" s="9"/>
      <c r="G598" s="9"/>
      <c r="H598" s="10"/>
      <c r="I598" s="10"/>
      <c r="J598" s="8"/>
      <c r="K598" s="8"/>
      <c r="L598" s="8"/>
      <c r="M598" s="10"/>
      <c r="N598" s="8"/>
    </row>
    <row r="599" spans="1:14">
      <c r="A599" s="8"/>
      <c r="B599" s="9"/>
      <c r="C599" s="9"/>
      <c r="D599" s="9"/>
      <c r="E599" s="9"/>
      <c r="F599" s="9"/>
      <c r="G599" s="9"/>
      <c r="H599" s="10"/>
      <c r="I599" s="10"/>
      <c r="J599" s="8"/>
      <c r="K599" s="8"/>
      <c r="L599" s="8"/>
      <c r="M599" s="10"/>
      <c r="N599" s="8"/>
    </row>
    <row r="600" spans="1:14">
      <c r="A600" s="8"/>
      <c r="B600" s="9"/>
      <c r="C600" s="9"/>
      <c r="D600" s="9"/>
      <c r="E600" s="9"/>
      <c r="F600" s="9"/>
      <c r="G600" s="9"/>
      <c r="H600" s="10"/>
      <c r="I600" s="10"/>
      <c r="J600" s="8"/>
      <c r="K600" s="8"/>
      <c r="L600" s="8"/>
      <c r="M600" s="10"/>
      <c r="N600" s="8"/>
    </row>
    <row r="601" spans="1:14">
      <c r="A601" s="8"/>
      <c r="B601" s="9"/>
      <c r="C601" s="9"/>
      <c r="D601" s="9"/>
      <c r="E601" s="9"/>
      <c r="F601" s="9"/>
      <c r="G601" s="9"/>
      <c r="H601" s="10"/>
      <c r="I601" s="10"/>
      <c r="J601" s="8"/>
      <c r="K601" s="8"/>
      <c r="L601" s="8"/>
      <c r="M601" s="10"/>
      <c r="N601" s="8"/>
    </row>
    <row r="602" spans="1:14">
      <c r="A602" s="8"/>
      <c r="B602" s="9"/>
      <c r="C602" s="9"/>
      <c r="D602" s="9"/>
      <c r="E602" s="9"/>
      <c r="F602" s="9"/>
      <c r="G602" s="9"/>
      <c r="H602" s="10"/>
      <c r="I602" s="10"/>
      <c r="J602" s="8"/>
      <c r="K602" s="8"/>
      <c r="L602" s="8"/>
      <c r="M602" s="10"/>
      <c r="N602" s="8"/>
    </row>
    <row r="603" spans="1:14">
      <c r="A603" s="8"/>
      <c r="B603" s="9"/>
      <c r="C603" s="9"/>
      <c r="D603" s="9"/>
      <c r="E603" s="9"/>
      <c r="F603" s="9"/>
      <c r="G603" s="9"/>
      <c r="H603" s="10"/>
      <c r="I603" s="10"/>
      <c r="J603" s="8"/>
      <c r="K603" s="8"/>
      <c r="L603" s="8"/>
      <c r="M603" s="10"/>
      <c r="N603" s="8"/>
    </row>
    <row r="604" spans="1:14">
      <c r="A604" s="8"/>
      <c r="B604" s="9"/>
      <c r="C604" s="9"/>
      <c r="D604" s="9"/>
      <c r="E604" s="9"/>
      <c r="F604" s="9"/>
      <c r="G604" s="9"/>
      <c r="H604" s="10"/>
      <c r="I604" s="10"/>
      <c r="J604" s="8"/>
      <c r="K604" s="8"/>
      <c r="L604" s="8"/>
      <c r="M604" s="10"/>
      <c r="N604" s="8"/>
    </row>
    <row r="605" spans="1:14">
      <c r="A605" s="8"/>
      <c r="B605" s="9"/>
      <c r="C605" s="9"/>
      <c r="D605" s="9"/>
      <c r="E605" s="9"/>
      <c r="F605" s="9"/>
      <c r="G605" s="9"/>
      <c r="H605" s="10"/>
      <c r="I605" s="10"/>
      <c r="J605" s="8"/>
      <c r="K605" s="8"/>
      <c r="L605" s="8"/>
      <c r="M605" s="10"/>
      <c r="N605" s="8"/>
    </row>
    <row r="606" spans="1:14">
      <c r="A606" s="8"/>
      <c r="B606" s="9"/>
      <c r="C606" s="9"/>
      <c r="D606" s="9"/>
      <c r="E606" s="9"/>
      <c r="F606" s="9"/>
      <c r="G606" s="9"/>
      <c r="H606" s="10"/>
      <c r="I606" s="10"/>
      <c r="J606" s="8"/>
      <c r="K606" s="8"/>
      <c r="L606" s="8"/>
      <c r="M606" s="10"/>
      <c r="N606" s="8"/>
    </row>
    <row r="607" spans="1:14">
      <c r="A607" s="8"/>
      <c r="B607" s="9"/>
      <c r="C607" s="9"/>
      <c r="D607" s="9"/>
      <c r="E607" s="9"/>
      <c r="F607" s="9"/>
      <c r="G607" s="9"/>
      <c r="H607" s="10"/>
      <c r="I607" s="10"/>
      <c r="J607" s="8"/>
      <c r="K607" s="8"/>
      <c r="L607" s="8"/>
      <c r="M607" s="10"/>
      <c r="N607" s="8"/>
    </row>
    <row r="608" spans="1:14">
      <c r="A608" s="8"/>
      <c r="B608" s="9"/>
      <c r="C608" s="9"/>
      <c r="D608" s="9"/>
      <c r="E608" s="9"/>
      <c r="F608" s="9"/>
      <c r="G608" s="9"/>
      <c r="H608" s="10"/>
      <c r="I608" s="10"/>
      <c r="J608" s="8"/>
      <c r="K608" s="8"/>
      <c r="L608" s="8"/>
      <c r="M608" s="10"/>
      <c r="N608" s="8"/>
    </row>
    <row r="609" spans="1:14">
      <c r="A609" s="8"/>
      <c r="B609" s="9"/>
      <c r="C609" s="9"/>
      <c r="D609" s="9"/>
      <c r="E609" s="9"/>
      <c r="F609" s="9"/>
      <c r="G609" s="9"/>
      <c r="H609" s="10"/>
      <c r="I609" s="10"/>
      <c r="J609" s="8"/>
      <c r="K609" s="8"/>
      <c r="L609" s="8"/>
      <c r="M609" s="10"/>
      <c r="N609" s="8"/>
    </row>
    <row r="610" spans="1:14">
      <c r="A610" s="8"/>
      <c r="B610" s="9"/>
      <c r="C610" s="9"/>
      <c r="D610" s="9"/>
      <c r="E610" s="9"/>
      <c r="F610" s="9"/>
      <c r="G610" s="9"/>
      <c r="H610" s="10"/>
      <c r="I610" s="10"/>
      <c r="J610" s="8"/>
      <c r="K610" s="8"/>
      <c r="L610" s="8"/>
      <c r="M610" s="10"/>
      <c r="N610" s="8"/>
    </row>
    <row r="611" spans="1:14">
      <c r="A611" s="8"/>
      <c r="B611" s="9"/>
      <c r="C611" s="9"/>
      <c r="D611" s="9"/>
      <c r="E611" s="9"/>
      <c r="F611" s="9"/>
      <c r="G611" s="9"/>
      <c r="H611" s="10"/>
      <c r="I611" s="10"/>
      <c r="J611" s="8"/>
      <c r="K611" s="8"/>
      <c r="L611" s="8"/>
      <c r="M611" s="10"/>
      <c r="N611" s="8"/>
    </row>
    <row r="612" spans="1:14">
      <c r="A612" s="8"/>
      <c r="B612" s="9"/>
      <c r="C612" s="9"/>
      <c r="D612" s="9"/>
      <c r="E612" s="9"/>
      <c r="F612" s="9"/>
      <c r="G612" s="9"/>
      <c r="H612" s="10"/>
      <c r="I612" s="10"/>
      <c r="J612" s="8"/>
      <c r="K612" s="8"/>
      <c r="L612" s="8"/>
      <c r="M612" s="10"/>
      <c r="N612" s="8"/>
    </row>
    <row r="613" spans="1:14">
      <c r="A613" s="8"/>
      <c r="B613" s="9"/>
      <c r="C613" s="9"/>
      <c r="D613" s="9"/>
      <c r="E613" s="9"/>
      <c r="F613" s="9"/>
      <c r="G613" s="9"/>
      <c r="H613" s="10"/>
      <c r="I613" s="10"/>
      <c r="J613" s="8"/>
      <c r="K613" s="8"/>
      <c r="L613" s="8"/>
      <c r="M613" s="10"/>
      <c r="N613" s="8"/>
    </row>
    <row r="614" spans="1:14">
      <c r="A614" s="8"/>
      <c r="B614" s="9"/>
      <c r="C614" s="9"/>
      <c r="D614" s="9"/>
      <c r="E614" s="9"/>
      <c r="F614" s="9"/>
      <c r="G614" s="9"/>
      <c r="H614" s="10"/>
      <c r="I614" s="10"/>
      <c r="J614" s="8"/>
      <c r="K614" s="8"/>
      <c r="L614" s="8"/>
      <c r="M614" s="10"/>
      <c r="N614" s="8"/>
    </row>
    <row r="615" spans="1:14">
      <c r="A615" s="8"/>
      <c r="B615" s="9"/>
      <c r="C615" s="9"/>
      <c r="D615" s="9"/>
      <c r="E615" s="9"/>
      <c r="F615" s="9"/>
      <c r="G615" s="9"/>
      <c r="H615" s="10"/>
      <c r="I615" s="10"/>
      <c r="J615" s="8"/>
      <c r="K615" s="8"/>
      <c r="L615" s="8"/>
      <c r="M615" s="10"/>
      <c r="N615" s="8"/>
    </row>
    <row r="616" spans="1:14">
      <c r="A616" s="8"/>
      <c r="B616" s="9"/>
      <c r="C616" s="9"/>
      <c r="D616" s="9"/>
      <c r="E616" s="9"/>
      <c r="F616" s="9"/>
      <c r="G616" s="9"/>
      <c r="H616" s="10"/>
      <c r="I616" s="10"/>
      <c r="J616" s="8"/>
      <c r="K616" s="8"/>
      <c r="L616" s="8"/>
      <c r="M616" s="10"/>
      <c r="N616" s="8"/>
    </row>
    <row r="617" spans="1:14">
      <c r="A617" s="8"/>
      <c r="B617" s="9"/>
      <c r="C617" s="9"/>
      <c r="D617" s="9"/>
      <c r="E617" s="9"/>
      <c r="F617" s="9"/>
      <c r="G617" s="9"/>
      <c r="H617" s="10"/>
      <c r="I617" s="10"/>
      <c r="J617" s="8"/>
      <c r="K617" s="8"/>
      <c r="L617" s="8"/>
      <c r="M617" s="10"/>
      <c r="N617" s="8"/>
    </row>
    <row r="618" spans="1:14">
      <c r="A618" s="8"/>
      <c r="B618" s="9"/>
      <c r="C618" s="9"/>
      <c r="D618" s="9"/>
      <c r="E618" s="9"/>
      <c r="F618" s="9"/>
      <c r="G618" s="9"/>
      <c r="H618" s="10"/>
      <c r="I618" s="10"/>
      <c r="J618" s="8"/>
      <c r="K618" s="8"/>
      <c r="L618" s="8"/>
      <c r="M618" s="10"/>
      <c r="N618" s="8"/>
    </row>
    <row r="619" spans="1:14">
      <c r="A619" s="8"/>
      <c r="B619" s="9"/>
      <c r="C619" s="9"/>
      <c r="D619" s="9"/>
      <c r="E619" s="9"/>
      <c r="F619" s="9"/>
      <c r="G619" s="9"/>
      <c r="H619" s="10"/>
      <c r="I619" s="10"/>
      <c r="J619" s="8"/>
      <c r="K619" s="8"/>
      <c r="L619" s="8"/>
      <c r="M619" s="10"/>
      <c r="N619" s="8"/>
    </row>
    <row r="620" spans="1:14">
      <c r="A620" s="8"/>
      <c r="B620" s="9"/>
      <c r="C620" s="9"/>
      <c r="D620" s="9"/>
      <c r="E620" s="9"/>
      <c r="F620" s="9"/>
      <c r="G620" s="9"/>
      <c r="H620" s="10"/>
      <c r="I620" s="10"/>
      <c r="J620" s="8"/>
      <c r="K620" s="8"/>
      <c r="L620" s="8"/>
      <c r="M620" s="10"/>
      <c r="N620" s="8"/>
    </row>
    <row r="621" spans="1:14">
      <c r="A621" s="8"/>
      <c r="B621" s="9"/>
      <c r="C621" s="9"/>
      <c r="D621" s="9"/>
      <c r="E621" s="9"/>
      <c r="F621" s="9"/>
      <c r="G621" s="9"/>
      <c r="H621" s="10"/>
      <c r="I621" s="10"/>
      <c r="J621" s="8"/>
      <c r="K621" s="8"/>
      <c r="L621" s="8"/>
      <c r="M621" s="10"/>
      <c r="N621" s="8"/>
    </row>
    <row r="622" spans="1:14">
      <c r="A622" s="8"/>
      <c r="B622" s="9"/>
      <c r="C622" s="9"/>
      <c r="D622" s="9"/>
      <c r="E622" s="9"/>
      <c r="F622" s="9"/>
      <c r="G622" s="9"/>
      <c r="H622" s="10"/>
      <c r="I622" s="10"/>
      <c r="J622" s="8"/>
      <c r="K622" s="8"/>
      <c r="L622" s="8"/>
      <c r="M622" s="10"/>
      <c r="N622" s="8"/>
    </row>
    <row r="623" spans="1:14">
      <c r="A623" s="8"/>
      <c r="B623" s="9"/>
      <c r="C623" s="9"/>
      <c r="D623" s="9"/>
      <c r="E623" s="9"/>
      <c r="F623" s="9"/>
      <c r="G623" s="9"/>
      <c r="H623" s="10"/>
      <c r="I623" s="10"/>
      <c r="J623" s="8"/>
      <c r="K623" s="8"/>
      <c r="L623" s="8"/>
      <c r="M623" s="10"/>
      <c r="N623" s="8"/>
    </row>
    <row r="624" spans="1:14">
      <c r="A624" s="8"/>
      <c r="B624" s="9"/>
      <c r="C624" s="9"/>
      <c r="D624" s="9"/>
      <c r="E624" s="9"/>
      <c r="F624" s="9"/>
      <c r="G624" s="9"/>
      <c r="H624" s="10"/>
      <c r="I624" s="10"/>
      <c r="J624" s="8"/>
      <c r="K624" s="8"/>
      <c r="L624" s="8"/>
      <c r="M624" s="10"/>
      <c r="N624" s="8"/>
    </row>
    <row r="625" spans="1:14">
      <c r="A625" s="8"/>
      <c r="B625" s="9"/>
      <c r="C625" s="9"/>
      <c r="D625" s="9"/>
      <c r="E625" s="9"/>
      <c r="F625" s="9"/>
      <c r="G625" s="9"/>
      <c r="H625" s="10"/>
      <c r="I625" s="10"/>
      <c r="J625" s="8"/>
      <c r="K625" s="8"/>
      <c r="L625" s="8"/>
      <c r="M625" s="10"/>
      <c r="N625" s="8"/>
    </row>
    <row r="626" spans="1:14">
      <c r="A626" s="8"/>
      <c r="B626" s="9"/>
      <c r="C626" s="9"/>
      <c r="D626" s="9"/>
      <c r="E626" s="9"/>
      <c r="F626" s="9"/>
      <c r="G626" s="9"/>
      <c r="H626" s="10"/>
      <c r="I626" s="10"/>
      <c r="J626" s="8"/>
      <c r="K626" s="8"/>
      <c r="L626" s="8"/>
      <c r="M626" s="10"/>
      <c r="N626" s="8"/>
    </row>
    <row r="627" spans="1:14">
      <c r="A627" s="8"/>
      <c r="B627" s="9"/>
      <c r="C627" s="9"/>
      <c r="D627" s="9"/>
      <c r="E627" s="9"/>
      <c r="F627" s="9"/>
      <c r="G627" s="9"/>
      <c r="H627" s="10"/>
      <c r="I627" s="10"/>
      <c r="J627" s="8"/>
      <c r="K627" s="8"/>
      <c r="L627" s="8"/>
      <c r="M627" s="10"/>
      <c r="N627" s="8"/>
    </row>
    <row r="628" spans="1:14">
      <c r="A628" s="8"/>
      <c r="B628" s="9"/>
      <c r="C628" s="9"/>
      <c r="D628" s="9"/>
      <c r="E628" s="9"/>
      <c r="F628" s="9"/>
      <c r="G628" s="9"/>
      <c r="H628" s="10"/>
      <c r="I628" s="10"/>
      <c r="J628" s="8"/>
      <c r="K628" s="8"/>
      <c r="L628" s="8"/>
      <c r="M628" s="10"/>
      <c r="N628" s="8"/>
    </row>
    <row r="629" spans="1:14">
      <c r="A629" s="8"/>
      <c r="B629" s="9"/>
      <c r="C629" s="9"/>
      <c r="D629" s="9"/>
      <c r="E629" s="9"/>
      <c r="F629" s="9"/>
      <c r="G629" s="9"/>
      <c r="H629" s="10"/>
      <c r="I629" s="10"/>
      <c r="J629" s="8"/>
      <c r="K629" s="8"/>
      <c r="L629" s="8"/>
      <c r="M629" s="10"/>
      <c r="N629" s="8"/>
    </row>
    <row r="630" spans="1:14">
      <c r="A630" s="8"/>
      <c r="B630" s="9"/>
      <c r="C630" s="9"/>
      <c r="D630" s="9"/>
      <c r="E630" s="9"/>
      <c r="F630" s="9"/>
      <c r="G630" s="9"/>
      <c r="H630" s="10"/>
      <c r="I630" s="10"/>
      <c r="J630" s="8"/>
      <c r="K630" s="8"/>
      <c r="L630" s="8"/>
      <c r="M630" s="10"/>
      <c r="N630" s="8"/>
    </row>
    <row r="631" spans="1:14">
      <c r="A631" s="8"/>
      <c r="B631" s="9"/>
      <c r="C631" s="9"/>
      <c r="D631" s="9"/>
      <c r="E631" s="9"/>
      <c r="F631" s="9"/>
      <c r="G631" s="9"/>
      <c r="H631" s="10"/>
      <c r="I631" s="10"/>
      <c r="J631" s="8"/>
      <c r="K631" s="8"/>
      <c r="L631" s="8"/>
      <c r="M631" s="10"/>
      <c r="N631" s="8"/>
    </row>
    <row r="632" spans="1:14">
      <c r="A632" s="8"/>
      <c r="B632" s="9"/>
      <c r="C632" s="9"/>
      <c r="D632" s="9"/>
      <c r="E632" s="9"/>
      <c r="F632" s="9"/>
      <c r="G632" s="9"/>
      <c r="H632" s="10"/>
      <c r="I632" s="10"/>
      <c r="J632" s="8"/>
      <c r="K632" s="8"/>
      <c r="L632" s="8"/>
      <c r="M632" s="10"/>
      <c r="N632" s="8"/>
    </row>
    <row r="633" spans="1:14">
      <c r="A633" s="8"/>
      <c r="B633" s="9"/>
      <c r="C633" s="9"/>
      <c r="D633" s="9"/>
      <c r="E633" s="9"/>
      <c r="F633" s="9"/>
      <c r="G633" s="9"/>
      <c r="H633" s="10"/>
      <c r="I633" s="10"/>
      <c r="J633" s="8"/>
      <c r="K633" s="8"/>
      <c r="L633" s="8"/>
      <c r="M633" s="10"/>
      <c r="N633" s="8"/>
    </row>
    <row r="634" spans="1:14">
      <c r="A634" s="8"/>
      <c r="B634" s="9"/>
      <c r="C634" s="9"/>
      <c r="D634" s="9"/>
      <c r="E634" s="9"/>
      <c r="F634" s="9"/>
      <c r="G634" s="9"/>
      <c r="H634" s="10"/>
      <c r="I634" s="10"/>
      <c r="J634" s="8"/>
      <c r="K634" s="8"/>
      <c r="L634" s="10"/>
      <c r="M634" s="10"/>
      <c r="N634" s="8"/>
    </row>
    <row r="635" spans="1:14">
      <c r="A635" s="8"/>
      <c r="B635" s="9"/>
      <c r="C635" s="9"/>
      <c r="D635" s="9"/>
      <c r="E635" s="9"/>
      <c r="F635" s="9"/>
      <c r="G635" s="9"/>
      <c r="H635" s="10"/>
      <c r="I635" s="10"/>
      <c r="J635" s="8"/>
      <c r="K635" s="8"/>
      <c r="L635" s="8"/>
      <c r="M635" s="10"/>
      <c r="N635" s="8"/>
    </row>
    <row r="636" spans="1:14">
      <c r="A636" s="8"/>
      <c r="B636" s="9"/>
      <c r="C636" s="9"/>
      <c r="D636" s="9"/>
      <c r="E636" s="9"/>
      <c r="F636" s="9"/>
      <c r="G636" s="9"/>
      <c r="H636" s="10"/>
      <c r="I636" s="10"/>
      <c r="J636" s="8"/>
      <c r="K636" s="8"/>
      <c r="L636" s="8"/>
      <c r="M636" s="10"/>
      <c r="N636" s="8"/>
    </row>
    <row r="637" spans="1:14">
      <c r="A637" s="8"/>
      <c r="B637" s="9"/>
      <c r="C637" s="9"/>
      <c r="D637" s="9"/>
      <c r="E637" s="9"/>
      <c r="F637" s="9"/>
      <c r="G637" s="9"/>
      <c r="H637" s="10"/>
      <c r="I637" s="10"/>
      <c r="J637" s="8"/>
      <c r="K637" s="8"/>
      <c r="L637" s="8"/>
      <c r="M637" s="10"/>
      <c r="N637" s="8"/>
    </row>
    <row r="638" spans="1:14">
      <c r="A638" s="8"/>
      <c r="B638" s="9"/>
      <c r="C638" s="9"/>
      <c r="D638" s="9"/>
      <c r="E638" s="9"/>
      <c r="F638" s="9"/>
      <c r="G638" s="9"/>
      <c r="H638" s="10"/>
      <c r="I638" s="10"/>
      <c r="J638" s="8"/>
      <c r="K638" s="8"/>
      <c r="L638" s="10"/>
      <c r="M638" s="10"/>
      <c r="N638" s="8"/>
    </row>
    <row r="639" spans="1:14">
      <c r="A639" s="8"/>
      <c r="B639" s="9"/>
      <c r="C639" s="9"/>
      <c r="D639" s="9"/>
      <c r="E639" s="9"/>
      <c r="F639" s="9"/>
      <c r="G639" s="9"/>
      <c r="H639" s="10"/>
      <c r="I639" s="10"/>
      <c r="J639" s="8"/>
      <c r="K639" s="8"/>
      <c r="L639" s="8"/>
      <c r="M639" s="10"/>
      <c r="N639" s="8"/>
    </row>
    <row r="640" spans="1:14">
      <c r="A640" s="8"/>
      <c r="B640" s="9"/>
      <c r="C640" s="9"/>
      <c r="D640" s="9"/>
      <c r="E640" s="9"/>
      <c r="F640" s="9"/>
      <c r="G640" s="9"/>
      <c r="H640" s="10"/>
      <c r="I640" s="10"/>
      <c r="J640" s="8"/>
      <c r="K640" s="8"/>
      <c r="L640" s="8"/>
      <c r="M640" s="10"/>
      <c r="N640" s="8"/>
    </row>
    <row r="641" spans="1:14">
      <c r="A641" s="8"/>
      <c r="B641" s="9"/>
      <c r="C641" s="9"/>
      <c r="D641" s="9"/>
      <c r="E641" s="9"/>
      <c r="F641" s="9"/>
      <c r="G641" s="9"/>
      <c r="H641" s="10"/>
      <c r="I641" s="10"/>
      <c r="J641" s="8"/>
      <c r="K641" s="8"/>
      <c r="L641" s="10"/>
      <c r="M641" s="10"/>
      <c r="N641" s="8"/>
    </row>
    <row r="642" spans="1:14">
      <c r="A642" s="8"/>
      <c r="B642" s="9"/>
      <c r="C642" s="9"/>
      <c r="D642" s="9"/>
      <c r="E642" s="9"/>
      <c r="F642" s="9"/>
      <c r="G642" s="9"/>
      <c r="H642" s="10"/>
      <c r="I642" s="10"/>
      <c r="J642" s="8"/>
      <c r="K642" s="8"/>
      <c r="L642" s="8"/>
      <c r="M642" s="10"/>
      <c r="N642" s="8"/>
    </row>
    <row r="643" spans="1:14">
      <c r="A643" s="8"/>
      <c r="B643" s="9"/>
      <c r="C643" s="9"/>
      <c r="D643" s="9"/>
      <c r="E643" s="9"/>
      <c r="F643" s="9"/>
      <c r="G643" s="9"/>
      <c r="H643" s="10"/>
      <c r="I643" s="10"/>
      <c r="J643" s="8"/>
      <c r="K643" s="8"/>
      <c r="L643" s="8"/>
      <c r="M643" s="10"/>
      <c r="N643" s="8"/>
    </row>
    <row r="644" spans="1:14">
      <c r="A644" s="8"/>
      <c r="B644" s="9"/>
      <c r="C644" s="9"/>
      <c r="D644" s="9"/>
      <c r="E644" s="9"/>
      <c r="F644" s="9"/>
      <c r="G644" s="9"/>
      <c r="H644" s="10"/>
      <c r="I644" s="10"/>
      <c r="J644" s="8"/>
      <c r="K644" s="8"/>
      <c r="L644" s="10"/>
      <c r="M644" s="10"/>
      <c r="N644" s="8"/>
    </row>
    <row r="645" spans="1:14">
      <c r="A645" s="8"/>
      <c r="B645" s="9"/>
      <c r="C645" s="9"/>
      <c r="D645" s="9"/>
      <c r="E645" s="9"/>
      <c r="F645" s="9"/>
      <c r="G645" s="9"/>
      <c r="H645" s="10"/>
      <c r="I645" s="10"/>
      <c r="J645" s="8"/>
      <c r="K645" s="10"/>
      <c r="L645" s="10"/>
      <c r="M645" s="10"/>
      <c r="N645" s="8"/>
    </row>
    <row r="646" spans="1:14">
      <c r="A646" s="8"/>
      <c r="B646" s="9"/>
      <c r="C646" s="9"/>
      <c r="D646" s="9"/>
      <c r="E646" s="9"/>
      <c r="F646" s="9"/>
      <c r="G646" s="9"/>
      <c r="H646" s="10"/>
      <c r="I646" s="10"/>
      <c r="J646" s="8"/>
      <c r="K646" s="8"/>
      <c r="L646" s="10"/>
      <c r="M646" s="10"/>
      <c r="N646" s="8"/>
    </row>
    <row r="647" spans="1:14">
      <c r="A647" s="8"/>
      <c r="B647" s="9"/>
      <c r="C647" s="9"/>
      <c r="D647" s="9"/>
      <c r="E647" s="9"/>
      <c r="F647" s="9"/>
      <c r="G647" s="9"/>
      <c r="H647" s="10"/>
      <c r="I647" s="10"/>
      <c r="J647" s="8"/>
      <c r="K647" s="8"/>
      <c r="L647" s="10"/>
      <c r="M647" s="10"/>
      <c r="N647" s="8"/>
    </row>
    <row r="648" spans="1:14">
      <c r="A648" s="8"/>
      <c r="B648" s="9"/>
      <c r="C648" s="9"/>
      <c r="D648" s="9"/>
      <c r="E648" s="9"/>
      <c r="F648" s="9"/>
      <c r="G648" s="9"/>
      <c r="H648" s="10"/>
      <c r="I648" s="10"/>
      <c r="J648" s="8"/>
      <c r="K648" s="8"/>
      <c r="L648" s="10"/>
      <c r="M648" s="10"/>
      <c r="N648" s="8"/>
    </row>
    <row r="649" spans="1:14">
      <c r="A649" s="8"/>
      <c r="B649" s="9"/>
      <c r="C649" s="9"/>
      <c r="D649" s="9"/>
      <c r="E649" s="9"/>
      <c r="F649" s="9"/>
      <c r="G649" s="9"/>
      <c r="H649" s="10"/>
      <c r="I649" s="10"/>
      <c r="J649" s="8"/>
      <c r="K649" s="10"/>
      <c r="L649" s="10"/>
      <c r="M649" s="10"/>
      <c r="N649" s="8"/>
    </row>
    <row r="650" spans="1:14">
      <c r="A650" s="8"/>
      <c r="B650" s="9"/>
      <c r="C650" s="9"/>
      <c r="D650" s="9"/>
      <c r="E650" s="9"/>
      <c r="F650" s="9"/>
      <c r="G650" s="9"/>
      <c r="H650" s="10"/>
      <c r="I650" s="10"/>
      <c r="J650" s="8"/>
      <c r="K650" s="8"/>
      <c r="L650" s="10"/>
      <c r="M650" s="10"/>
      <c r="N650" s="8"/>
    </row>
    <row r="651" spans="1:14">
      <c r="A651" s="8"/>
      <c r="B651" s="9"/>
      <c r="C651" s="9"/>
      <c r="D651" s="9"/>
      <c r="E651" s="9"/>
      <c r="F651" s="9"/>
      <c r="G651" s="9"/>
      <c r="H651" s="10"/>
      <c r="I651" s="8"/>
      <c r="J651" s="10"/>
      <c r="K651" s="10"/>
      <c r="L651" s="8"/>
      <c r="M651" s="10"/>
      <c r="N651" s="8"/>
    </row>
    <row r="652" spans="1:14">
      <c r="A652" s="8"/>
      <c r="B652" s="9"/>
      <c r="C652" s="9"/>
      <c r="D652" s="9"/>
      <c r="E652" s="9"/>
      <c r="F652" s="9"/>
      <c r="G652" s="9"/>
      <c r="H652" s="10"/>
      <c r="I652" s="8"/>
      <c r="J652" s="10"/>
      <c r="K652" s="8"/>
      <c r="L652" s="8"/>
      <c r="M652" s="10"/>
      <c r="N652" s="8"/>
    </row>
    <row r="653" spans="1:14">
      <c r="A653" s="8"/>
      <c r="B653" s="9"/>
      <c r="C653" s="9"/>
      <c r="D653" s="9"/>
      <c r="E653" s="9"/>
      <c r="F653" s="9"/>
      <c r="G653" s="10"/>
      <c r="H653" s="10"/>
      <c r="I653" s="8"/>
      <c r="J653" s="10"/>
      <c r="K653" s="8"/>
      <c r="L653" s="8"/>
      <c r="M653" s="10"/>
      <c r="N653" s="8"/>
    </row>
    <row r="654" spans="1:14">
      <c r="A654" s="8"/>
      <c r="B654" s="9"/>
      <c r="C654" s="9"/>
      <c r="D654" s="9"/>
      <c r="E654" s="9"/>
      <c r="F654" s="9"/>
      <c r="G654" s="10"/>
      <c r="H654" s="10"/>
      <c r="I654" s="8"/>
      <c r="J654" s="10"/>
      <c r="K654" s="8"/>
      <c r="L654" s="8"/>
      <c r="M654" s="10"/>
      <c r="N654" s="8"/>
    </row>
    <row r="655" spans="1:14">
      <c r="A655" s="8"/>
      <c r="B655" s="9"/>
      <c r="C655" s="9"/>
      <c r="D655" s="9"/>
      <c r="E655" s="9"/>
      <c r="F655" s="9"/>
      <c r="G655" s="10"/>
      <c r="H655" s="10"/>
      <c r="I655" s="8"/>
      <c r="J655" s="10"/>
      <c r="K655" s="8"/>
      <c r="L655" s="8"/>
      <c r="M655" s="10"/>
      <c r="N655" s="8"/>
    </row>
    <row r="656" spans="1:14">
      <c r="A656" s="8"/>
      <c r="B656" s="9"/>
      <c r="C656" s="9"/>
      <c r="D656" s="9"/>
      <c r="E656" s="9"/>
      <c r="F656" s="9"/>
      <c r="G656" s="10"/>
      <c r="H656" s="10"/>
      <c r="I656" s="8"/>
      <c r="J656" s="10"/>
      <c r="K656" s="10"/>
      <c r="L656" s="8"/>
      <c r="M656" s="10"/>
      <c r="N656" s="8"/>
    </row>
    <row r="657" spans="1:14">
      <c r="A657" s="8"/>
      <c r="B657" s="9"/>
      <c r="C657" s="9"/>
      <c r="D657" s="9"/>
      <c r="E657" s="9"/>
      <c r="F657" s="9"/>
      <c r="G657" s="10"/>
      <c r="H657" s="10"/>
      <c r="I657" s="8"/>
      <c r="J657" s="10"/>
      <c r="K657" s="8"/>
      <c r="L657" s="8"/>
      <c r="M657" s="10"/>
      <c r="N657" s="8"/>
    </row>
    <row r="658" spans="1:14">
      <c r="A658" s="8"/>
      <c r="B658" s="9"/>
      <c r="C658" s="9"/>
      <c r="D658" s="9"/>
      <c r="E658" s="9"/>
      <c r="F658" s="9"/>
      <c r="G658" s="10"/>
      <c r="H658" s="10"/>
      <c r="I658" s="8"/>
      <c r="J658" s="10"/>
      <c r="K658" s="10"/>
      <c r="L658" s="8"/>
      <c r="M658" s="10"/>
      <c r="N658" s="8"/>
    </row>
    <row r="659" spans="1:14">
      <c r="A659" s="8"/>
      <c r="B659" s="9"/>
      <c r="C659" s="9"/>
      <c r="D659" s="9"/>
      <c r="E659" s="9"/>
      <c r="F659" s="9"/>
      <c r="G659" s="10"/>
      <c r="H659" s="10"/>
      <c r="I659" s="8"/>
      <c r="J659" s="10"/>
      <c r="K659" s="8"/>
      <c r="L659" s="8"/>
      <c r="M659" s="10"/>
      <c r="N659" s="8"/>
    </row>
    <row r="660" spans="1:14">
      <c r="A660" s="8"/>
      <c r="B660" s="9"/>
      <c r="C660" s="9"/>
      <c r="D660" s="9"/>
      <c r="E660" s="9"/>
      <c r="F660" s="9"/>
      <c r="G660" s="10"/>
      <c r="H660" s="10"/>
      <c r="I660" s="8"/>
      <c r="J660" s="10"/>
      <c r="K660" s="8"/>
      <c r="L660" s="8"/>
      <c r="M660" s="10"/>
      <c r="N660" s="8"/>
    </row>
    <row r="661" spans="1:14">
      <c r="A661" s="8"/>
      <c r="B661" s="9"/>
      <c r="C661" s="9"/>
      <c r="D661" s="9"/>
      <c r="E661" s="9"/>
      <c r="F661" s="9"/>
      <c r="G661" s="10"/>
      <c r="H661" s="10"/>
      <c r="I661" s="8"/>
      <c r="J661" s="10"/>
      <c r="K661" s="8"/>
      <c r="L661" s="8"/>
      <c r="M661" s="10"/>
      <c r="N661" s="8"/>
    </row>
    <row r="662" spans="1:14">
      <c r="A662" s="8"/>
      <c r="B662" s="9"/>
      <c r="C662" s="9"/>
      <c r="D662" s="9"/>
      <c r="E662" s="9"/>
      <c r="F662" s="9"/>
      <c r="G662" s="10"/>
      <c r="H662" s="10"/>
      <c r="I662" s="8"/>
      <c r="J662" s="10"/>
      <c r="K662" s="10"/>
      <c r="L662" s="8"/>
      <c r="M662" s="10"/>
      <c r="N662" s="8"/>
    </row>
    <row r="663" spans="1:14">
      <c r="A663" s="8"/>
      <c r="B663" s="9"/>
      <c r="C663" s="9"/>
      <c r="D663" s="9"/>
      <c r="E663" s="9"/>
      <c r="F663" s="9"/>
      <c r="G663" s="10"/>
      <c r="H663" s="10"/>
      <c r="I663" s="8"/>
      <c r="J663" s="10"/>
      <c r="K663" s="8"/>
      <c r="L663" s="8"/>
      <c r="M663" s="10"/>
      <c r="N663" s="8"/>
    </row>
    <row r="664" spans="1:14">
      <c r="A664" s="8"/>
      <c r="B664" s="9"/>
      <c r="C664" s="9"/>
      <c r="D664" s="9"/>
      <c r="E664" s="9"/>
      <c r="F664" s="9"/>
      <c r="G664" s="10"/>
      <c r="H664" s="10"/>
      <c r="I664" s="8"/>
      <c r="J664" s="10"/>
      <c r="K664" s="10"/>
      <c r="L664" s="8"/>
      <c r="M664" s="10"/>
      <c r="N664" s="8"/>
    </row>
    <row r="665" spans="1:14">
      <c r="A665" s="8"/>
      <c r="B665" s="9"/>
      <c r="C665" s="9"/>
      <c r="D665" s="9"/>
      <c r="E665" s="9"/>
      <c r="F665" s="9"/>
      <c r="G665" s="10"/>
      <c r="H665" s="10"/>
      <c r="I665" s="8"/>
      <c r="J665" s="10"/>
      <c r="K665" s="8"/>
      <c r="L665" s="8"/>
      <c r="M665" s="10"/>
      <c r="N665" s="8"/>
    </row>
    <row r="666" spans="1:14">
      <c r="A666" s="8"/>
      <c r="B666" s="9"/>
      <c r="C666" s="9"/>
      <c r="D666" s="9"/>
      <c r="E666" s="9"/>
      <c r="F666" s="9"/>
      <c r="G666" s="10"/>
      <c r="H666" s="10"/>
      <c r="I666" s="8"/>
      <c r="J666" s="10"/>
      <c r="K666" s="8"/>
      <c r="L666" s="8"/>
      <c r="M666" s="10"/>
      <c r="N666" s="8"/>
    </row>
    <row r="667" spans="1:14">
      <c r="A667" s="8"/>
      <c r="B667" s="9"/>
      <c r="C667" s="9"/>
      <c r="D667" s="9"/>
      <c r="E667" s="9"/>
      <c r="F667" s="9"/>
      <c r="G667" s="10"/>
      <c r="H667" s="10"/>
      <c r="I667" s="8"/>
      <c r="J667" s="10"/>
      <c r="K667" s="8"/>
      <c r="L667" s="8"/>
      <c r="M667" s="10"/>
      <c r="N667" s="8"/>
    </row>
    <row r="668" spans="1:14">
      <c r="A668" s="8"/>
      <c r="B668" s="9"/>
      <c r="C668" s="9"/>
      <c r="D668" s="9"/>
      <c r="E668" s="9"/>
      <c r="F668" s="9"/>
      <c r="G668" s="10"/>
      <c r="H668" s="10"/>
      <c r="I668" s="8"/>
      <c r="J668" s="10"/>
      <c r="K668" s="10"/>
      <c r="L668" s="8"/>
      <c r="M668" s="10"/>
      <c r="N668" s="8"/>
    </row>
    <row r="669" spans="1:14">
      <c r="A669" s="8"/>
      <c r="B669" s="9"/>
      <c r="C669" s="9"/>
      <c r="D669" s="9"/>
      <c r="E669" s="9"/>
      <c r="F669" s="9"/>
      <c r="G669" s="10"/>
      <c r="H669" s="10"/>
      <c r="I669" s="8"/>
      <c r="J669" s="10"/>
      <c r="K669" s="8"/>
      <c r="L669" s="8"/>
      <c r="M669" s="10"/>
      <c r="N669" s="8"/>
    </row>
    <row r="670" spans="1:14">
      <c r="A670" s="8"/>
      <c r="B670" s="9"/>
      <c r="C670" s="9"/>
      <c r="D670" s="9"/>
      <c r="E670" s="9"/>
      <c r="F670" s="9"/>
      <c r="G670" s="10"/>
      <c r="H670" s="10"/>
      <c r="I670" s="8"/>
      <c r="J670" s="10"/>
      <c r="K670" s="8"/>
      <c r="L670" s="8"/>
      <c r="M670" s="10"/>
      <c r="N670" s="8"/>
    </row>
    <row r="671" spans="1:14">
      <c r="A671" s="8"/>
      <c r="B671" s="9"/>
      <c r="C671" s="9"/>
      <c r="D671" s="9"/>
      <c r="E671" s="9"/>
      <c r="F671" s="9"/>
      <c r="G671" s="10"/>
      <c r="H671" s="10"/>
      <c r="I671" s="8"/>
      <c r="J671" s="10"/>
      <c r="K671" s="10"/>
      <c r="L671" s="8"/>
      <c r="M671" s="10"/>
      <c r="N671" s="8"/>
    </row>
    <row r="672" spans="1:14">
      <c r="A672" s="8"/>
      <c r="B672" s="9"/>
      <c r="C672" s="9"/>
      <c r="D672" s="9"/>
      <c r="E672" s="9"/>
      <c r="F672" s="9"/>
      <c r="G672" s="10"/>
      <c r="H672" s="10"/>
      <c r="I672" s="8"/>
      <c r="J672" s="10"/>
      <c r="K672" s="8"/>
      <c r="L672" s="8"/>
      <c r="M672" s="10"/>
      <c r="N672" s="8"/>
    </row>
    <row r="673" spans="1:14">
      <c r="A673" s="8"/>
      <c r="B673" s="9"/>
      <c r="C673" s="9"/>
      <c r="D673" s="9"/>
      <c r="E673" s="9"/>
      <c r="F673" s="9"/>
      <c r="G673" s="10"/>
      <c r="H673" s="10"/>
      <c r="I673" s="8"/>
      <c r="J673" s="10"/>
      <c r="K673" s="8"/>
      <c r="L673" s="8"/>
      <c r="M673" s="10"/>
      <c r="N673" s="8"/>
    </row>
    <row r="674" spans="1:14">
      <c r="A674" s="8"/>
      <c r="B674" s="9"/>
      <c r="C674" s="9"/>
      <c r="D674" s="9"/>
      <c r="E674" s="9"/>
      <c r="F674" s="9"/>
      <c r="G674" s="10"/>
      <c r="H674" s="10"/>
      <c r="I674" s="8"/>
      <c r="J674" s="10"/>
      <c r="K674" s="8"/>
      <c r="L674" s="8"/>
      <c r="M674" s="10"/>
      <c r="N674" s="8"/>
    </row>
    <row r="675" spans="1:14">
      <c r="A675" s="8"/>
      <c r="B675" s="9"/>
      <c r="C675" s="9"/>
      <c r="D675" s="9"/>
      <c r="E675" s="9"/>
      <c r="F675" s="9"/>
      <c r="G675" s="10"/>
      <c r="H675" s="10"/>
      <c r="I675" s="8"/>
      <c r="J675" s="10"/>
      <c r="K675" s="8"/>
      <c r="L675" s="8"/>
      <c r="M675" s="10"/>
      <c r="N675" s="8"/>
    </row>
    <row r="676" spans="1:14">
      <c r="A676" s="8"/>
      <c r="B676" s="9"/>
      <c r="C676" s="9"/>
      <c r="D676" s="9"/>
      <c r="E676" s="9"/>
      <c r="F676" s="9"/>
      <c r="G676" s="10"/>
      <c r="H676" s="10"/>
      <c r="I676" s="8"/>
      <c r="J676" s="10"/>
      <c r="K676" s="8"/>
      <c r="L676" s="8"/>
      <c r="M676" s="10"/>
      <c r="N676" s="8"/>
    </row>
    <row r="677" spans="1:14">
      <c r="A677" s="8"/>
      <c r="B677" s="9"/>
      <c r="C677" s="9"/>
      <c r="D677" s="9"/>
      <c r="E677" s="9"/>
      <c r="F677" s="9"/>
      <c r="G677" s="10"/>
      <c r="H677" s="10"/>
      <c r="I677" s="8"/>
      <c r="J677" s="10"/>
      <c r="K677" s="8"/>
      <c r="L677" s="8"/>
      <c r="M677" s="10"/>
      <c r="N677" s="8"/>
    </row>
    <row r="678" spans="1:14">
      <c r="A678" s="8"/>
      <c r="B678" s="9"/>
      <c r="C678" s="9"/>
      <c r="D678" s="9"/>
      <c r="E678" s="9"/>
      <c r="F678" s="9"/>
      <c r="G678" s="10"/>
      <c r="H678" s="10"/>
      <c r="I678" s="8"/>
      <c r="J678" s="10"/>
      <c r="K678" s="8"/>
      <c r="L678" s="8"/>
      <c r="M678" s="10"/>
      <c r="N678" s="8"/>
    </row>
    <row r="679" spans="1:14">
      <c r="A679" s="8"/>
      <c r="B679" s="9"/>
      <c r="C679" s="9"/>
      <c r="D679" s="9"/>
      <c r="E679" s="9"/>
      <c r="F679" s="9"/>
      <c r="G679" s="10"/>
      <c r="H679" s="10"/>
      <c r="I679" s="8"/>
      <c r="J679" s="10"/>
      <c r="K679" s="10"/>
      <c r="L679" s="8"/>
      <c r="M679" s="10"/>
      <c r="N679" s="8"/>
    </row>
    <row r="680" spans="1:14">
      <c r="A680" s="8"/>
      <c r="B680" s="9"/>
      <c r="C680" s="9"/>
      <c r="D680" s="9"/>
      <c r="E680" s="9"/>
      <c r="F680" s="9"/>
      <c r="G680" s="10"/>
      <c r="H680" s="10"/>
      <c r="I680" s="8"/>
      <c r="J680" s="10"/>
      <c r="K680" s="10"/>
      <c r="L680" s="8"/>
      <c r="M680" s="10"/>
      <c r="N680" s="8"/>
    </row>
    <row r="681" spans="1:14">
      <c r="A681" s="8"/>
      <c r="B681" s="9"/>
      <c r="C681" s="9"/>
      <c r="D681" s="9"/>
      <c r="E681" s="9"/>
      <c r="F681" s="9"/>
      <c r="G681" s="10"/>
      <c r="H681" s="10"/>
      <c r="I681" s="8"/>
      <c r="J681" s="10"/>
      <c r="K681" s="8"/>
      <c r="L681" s="8"/>
      <c r="M681" s="10"/>
      <c r="N681" s="8"/>
    </row>
    <row r="682" spans="1:14">
      <c r="A682" s="8"/>
      <c r="B682" s="9"/>
      <c r="C682" s="9"/>
      <c r="D682" s="9"/>
      <c r="E682" s="9"/>
      <c r="F682" s="9"/>
      <c r="G682" s="10"/>
      <c r="H682" s="10"/>
      <c r="I682" s="8"/>
      <c r="J682" s="10"/>
      <c r="K682" s="10"/>
      <c r="L682" s="8"/>
      <c r="M682" s="10"/>
      <c r="N682" s="8"/>
    </row>
    <row r="683" spans="1:14">
      <c r="A683" s="8"/>
      <c r="B683" s="9"/>
      <c r="C683" s="9"/>
      <c r="D683" s="9"/>
      <c r="E683" s="9"/>
      <c r="F683" s="9"/>
      <c r="G683" s="10"/>
      <c r="H683" s="10"/>
      <c r="I683" s="8"/>
      <c r="J683" s="10"/>
      <c r="K683" s="8"/>
      <c r="L683" s="8"/>
      <c r="M683" s="10"/>
      <c r="N683" s="8"/>
    </row>
    <row r="684" spans="1:14">
      <c r="A684" s="8"/>
      <c r="B684" s="9"/>
      <c r="C684" s="9"/>
      <c r="D684" s="9"/>
      <c r="E684" s="9"/>
      <c r="F684" s="9"/>
      <c r="G684" s="10"/>
      <c r="H684" s="10"/>
      <c r="I684" s="8"/>
      <c r="J684" s="10"/>
      <c r="K684" s="8"/>
      <c r="L684" s="8"/>
      <c r="M684" s="10"/>
      <c r="N684" s="8"/>
    </row>
    <row r="685" spans="1:14">
      <c r="A685" s="8"/>
      <c r="B685" s="9"/>
      <c r="C685" s="9"/>
      <c r="D685" s="9"/>
      <c r="E685" s="9"/>
      <c r="F685" s="9"/>
      <c r="G685" s="10"/>
      <c r="H685" s="10"/>
      <c r="I685" s="8"/>
      <c r="J685" s="10"/>
      <c r="K685" s="10"/>
      <c r="L685" s="8"/>
      <c r="M685" s="10"/>
      <c r="N685" s="8"/>
    </row>
    <row r="686" spans="1:14">
      <c r="A686" s="8"/>
      <c r="B686" s="9"/>
      <c r="C686" s="9"/>
      <c r="D686" s="9"/>
      <c r="E686" s="9"/>
      <c r="F686" s="9"/>
      <c r="G686" s="10"/>
      <c r="H686" s="10"/>
      <c r="I686" s="8"/>
      <c r="J686" s="10"/>
      <c r="K686" s="10"/>
      <c r="L686" s="8"/>
      <c r="M686" s="10"/>
      <c r="N686" s="8"/>
    </row>
    <row r="687" spans="1:14">
      <c r="A687" s="8"/>
      <c r="B687" s="9"/>
      <c r="C687" s="9"/>
      <c r="D687" s="9"/>
      <c r="E687" s="9"/>
      <c r="F687" s="9"/>
      <c r="G687" s="10"/>
      <c r="H687" s="10"/>
      <c r="I687" s="8"/>
      <c r="J687" s="10"/>
      <c r="K687" s="10"/>
      <c r="L687" s="8"/>
      <c r="M687" s="10"/>
      <c r="N687" s="8"/>
    </row>
    <row r="688" spans="1:14">
      <c r="A688" s="8"/>
      <c r="B688" s="9"/>
      <c r="C688" s="9"/>
      <c r="D688" s="9"/>
      <c r="E688" s="9"/>
      <c r="F688" s="9"/>
      <c r="G688" s="10"/>
      <c r="H688" s="10"/>
      <c r="I688" s="8"/>
      <c r="J688" s="10"/>
      <c r="K688" s="8"/>
      <c r="L688" s="8"/>
      <c r="M688" s="10"/>
      <c r="N688" s="8"/>
    </row>
    <row r="689" spans="1:14">
      <c r="A689" s="8"/>
      <c r="B689" s="9"/>
      <c r="C689" s="9"/>
      <c r="D689" s="9"/>
      <c r="E689" s="9"/>
      <c r="F689" s="9"/>
      <c r="G689" s="10"/>
      <c r="H689" s="10"/>
      <c r="I689" s="8"/>
      <c r="J689" s="10"/>
      <c r="K689" s="8"/>
      <c r="L689" s="8"/>
      <c r="M689" s="10"/>
      <c r="N689" s="8"/>
    </row>
    <row r="690" spans="1:14">
      <c r="A690" s="8"/>
      <c r="B690" s="9"/>
      <c r="C690" s="9"/>
      <c r="D690" s="9"/>
      <c r="E690" s="9"/>
      <c r="F690" s="9"/>
      <c r="G690" s="10"/>
      <c r="H690" s="10"/>
      <c r="I690" s="8"/>
      <c r="J690" s="10"/>
      <c r="K690" s="8"/>
      <c r="L690" s="8"/>
      <c r="M690" s="10"/>
      <c r="N690" s="8"/>
    </row>
    <row r="691" spans="1:14">
      <c r="A691" s="8"/>
      <c r="B691" s="9"/>
      <c r="C691" s="9"/>
      <c r="D691" s="9"/>
      <c r="E691" s="9"/>
      <c r="F691" s="9"/>
      <c r="G691" s="10"/>
      <c r="H691" s="10"/>
      <c r="I691" s="8"/>
      <c r="J691" s="10"/>
      <c r="K691" s="8"/>
      <c r="L691" s="8"/>
      <c r="M691" s="10"/>
      <c r="N691" s="8"/>
    </row>
    <row r="692" spans="1:14">
      <c r="A692" s="8"/>
      <c r="B692" s="9"/>
      <c r="C692" s="9"/>
      <c r="D692" s="9"/>
      <c r="E692" s="9"/>
      <c r="F692" s="9"/>
      <c r="G692" s="10"/>
      <c r="H692" s="10"/>
      <c r="I692" s="8"/>
      <c r="J692" s="10"/>
      <c r="K692" s="8"/>
      <c r="L692" s="8"/>
      <c r="M692" s="10"/>
      <c r="N692" s="8"/>
    </row>
    <row r="693" spans="1:14">
      <c r="A693" s="8"/>
      <c r="B693" s="9"/>
      <c r="C693" s="9"/>
      <c r="D693" s="9"/>
      <c r="E693" s="9"/>
      <c r="F693" s="9"/>
      <c r="G693" s="10"/>
      <c r="H693" s="10"/>
      <c r="I693" s="8"/>
      <c r="J693" s="10"/>
      <c r="K693" s="10"/>
      <c r="L693" s="8"/>
      <c r="M693" s="10"/>
      <c r="N693" s="8"/>
    </row>
    <row r="694" spans="1:14">
      <c r="A694" s="8"/>
      <c r="B694" s="9"/>
      <c r="C694" s="9"/>
      <c r="D694" s="9"/>
      <c r="E694" s="9"/>
      <c r="F694" s="9"/>
      <c r="G694" s="10"/>
      <c r="H694" s="10"/>
      <c r="I694" s="8"/>
      <c r="J694" s="10"/>
      <c r="K694" s="10"/>
      <c r="L694" s="8"/>
      <c r="M694" s="10"/>
      <c r="N694" s="8"/>
    </row>
    <row r="695" spans="1:14">
      <c r="A695" s="8"/>
      <c r="B695" s="9"/>
      <c r="C695" s="9"/>
      <c r="D695" s="9"/>
      <c r="E695" s="9"/>
      <c r="F695" s="9"/>
      <c r="G695" s="10"/>
      <c r="H695" s="10"/>
      <c r="I695" s="8"/>
      <c r="J695" s="10"/>
      <c r="K695" s="8"/>
      <c r="L695" s="8"/>
      <c r="M695" s="10"/>
      <c r="N695" s="8"/>
    </row>
    <row r="696" spans="1:14">
      <c r="A696" s="8"/>
      <c r="B696" s="9"/>
      <c r="C696" s="9"/>
      <c r="D696" s="9"/>
      <c r="E696" s="9"/>
      <c r="F696" s="9"/>
      <c r="G696" s="10"/>
      <c r="H696" s="10"/>
      <c r="I696" s="8"/>
      <c r="J696" s="10"/>
      <c r="K696" s="8"/>
      <c r="L696" s="8"/>
      <c r="M696" s="10"/>
      <c r="N696" s="8"/>
    </row>
    <row r="697" spans="1:14">
      <c r="A697" s="8"/>
      <c r="B697" s="9"/>
      <c r="C697" s="9"/>
      <c r="D697" s="9"/>
      <c r="E697" s="9"/>
      <c r="F697" s="9"/>
      <c r="G697" s="10"/>
      <c r="H697" s="10"/>
      <c r="I697" s="8"/>
      <c r="J697" s="10"/>
      <c r="K697" s="10"/>
      <c r="L697" s="8"/>
      <c r="M697" s="10"/>
      <c r="N697" s="8"/>
    </row>
    <row r="698" spans="1:14">
      <c r="A698" s="8"/>
      <c r="B698" s="9"/>
      <c r="C698" s="9"/>
      <c r="D698" s="9"/>
      <c r="E698" s="9"/>
      <c r="F698" s="9"/>
      <c r="G698" s="10"/>
      <c r="H698" s="10"/>
      <c r="I698" s="8"/>
      <c r="J698" s="10"/>
      <c r="K698" s="8"/>
      <c r="L698" s="8"/>
      <c r="M698" s="10"/>
      <c r="N698" s="8"/>
    </row>
    <row r="699" spans="1:14">
      <c r="A699" s="8"/>
      <c r="B699" s="9"/>
      <c r="C699" s="9"/>
      <c r="D699" s="9"/>
      <c r="E699" s="9"/>
      <c r="F699" s="9"/>
      <c r="G699" s="10"/>
      <c r="H699" s="10"/>
      <c r="I699" s="8"/>
      <c r="J699" s="10"/>
      <c r="K699" s="8"/>
      <c r="L699" s="8"/>
      <c r="M699" s="10"/>
      <c r="N699" s="8"/>
    </row>
    <row r="700" spans="1:14">
      <c r="A700" s="8"/>
      <c r="B700" s="9"/>
      <c r="C700" s="9"/>
      <c r="D700" s="9"/>
      <c r="E700" s="9"/>
      <c r="F700" s="9"/>
      <c r="G700" s="10"/>
      <c r="H700" s="10"/>
      <c r="I700" s="8"/>
      <c r="J700" s="10"/>
      <c r="K700" s="8"/>
      <c r="L700" s="8"/>
      <c r="M700" s="10"/>
      <c r="N700" s="8"/>
    </row>
    <row r="701" spans="1:14">
      <c r="A701" s="8"/>
      <c r="B701" s="9"/>
      <c r="C701" s="9"/>
      <c r="D701" s="9"/>
      <c r="E701" s="9"/>
      <c r="F701" s="9"/>
      <c r="G701" s="10"/>
      <c r="H701" s="10"/>
      <c r="I701" s="8"/>
      <c r="J701" s="10"/>
      <c r="K701" s="8"/>
      <c r="L701" s="8"/>
      <c r="M701" s="10"/>
      <c r="N701" s="8"/>
    </row>
    <row r="702" spans="1:14">
      <c r="A702" s="8"/>
      <c r="B702" s="9"/>
      <c r="C702" s="9"/>
      <c r="D702" s="9"/>
      <c r="E702" s="9"/>
      <c r="F702" s="9"/>
      <c r="G702" s="10"/>
      <c r="H702" s="10"/>
      <c r="I702" s="8"/>
      <c r="J702" s="10"/>
      <c r="K702" s="8"/>
      <c r="L702" s="8"/>
      <c r="M702" s="10"/>
      <c r="N702" s="8"/>
    </row>
    <row r="703" spans="1:14">
      <c r="A703" s="8"/>
      <c r="B703" s="9"/>
      <c r="C703" s="9"/>
      <c r="D703" s="9"/>
      <c r="E703" s="9"/>
      <c r="F703" s="9"/>
      <c r="G703" s="10"/>
      <c r="H703" s="10"/>
      <c r="I703" s="8"/>
      <c r="J703" s="10"/>
      <c r="K703" s="10"/>
      <c r="L703" s="8"/>
      <c r="M703" s="10"/>
      <c r="N703" s="8"/>
    </row>
    <row r="704" spans="1:14">
      <c r="A704" s="8"/>
      <c r="B704" s="9"/>
      <c r="C704" s="9"/>
      <c r="D704" s="9"/>
      <c r="E704" s="9"/>
      <c r="F704" s="9"/>
      <c r="G704" s="10"/>
      <c r="H704" s="10"/>
      <c r="I704" s="8"/>
      <c r="J704" s="10"/>
      <c r="K704" s="10"/>
      <c r="L704" s="8"/>
      <c r="M704" s="10"/>
      <c r="N704" s="8"/>
    </row>
    <row r="705" spans="1:14">
      <c r="A705" s="8"/>
      <c r="B705" s="9"/>
      <c r="C705" s="9"/>
      <c r="D705" s="9"/>
      <c r="E705" s="9"/>
      <c r="F705" s="9"/>
      <c r="G705" s="10"/>
      <c r="H705" s="10"/>
      <c r="I705" s="8"/>
      <c r="J705" s="10"/>
      <c r="K705" s="10"/>
      <c r="L705" s="8"/>
      <c r="M705" s="10"/>
      <c r="N705" s="8"/>
    </row>
    <row r="706" spans="1:14">
      <c r="A706" s="8"/>
      <c r="B706" s="9"/>
      <c r="C706" s="9"/>
      <c r="D706" s="9"/>
      <c r="E706" s="9"/>
      <c r="F706" s="9"/>
      <c r="G706" s="10"/>
      <c r="H706" s="10"/>
      <c r="I706" s="8"/>
      <c r="J706" s="10"/>
      <c r="K706" s="8"/>
      <c r="L706" s="8"/>
      <c r="M706" s="10"/>
      <c r="N706" s="8"/>
    </row>
    <row r="707" spans="1:14">
      <c r="A707" s="8"/>
      <c r="B707" s="9"/>
      <c r="C707" s="9"/>
      <c r="D707" s="9"/>
      <c r="E707" s="9"/>
      <c r="F707" s="9"/>
      <c r="G707" s="10"/>
      <c r="H707" s="10"/>
      <c r="I707" s="8"/>
      <c r="J707" s="10"/>
      <c r="K707" s="10"/>
      <c r="L707" s="8"/>
      <c r="M707" s="10"/>
      <c r="N707" s="8"/>
    </row>
    <row r="708" spans="1:14">
      <c r="A708" s="8"/>
      <c r="B708" s="9"/>
      <c r="C708" s="9"/>
      <c r="D708" s="9"/>
      <c r="E708" s="9"/>
      <c r="F708" s="9"/>
      <c r="G708" s="10"/>
      <c r="H708" s="10"/>
      <c r="I708" s="8"/>
      <c r="J708" s="10"/>
      <c r="K708" s="8"/>
      <c r="L708" s="8"/>
      <c r="M708" s="10"/>
      <c r="N708" s="8"/>
    </row>
    <row r="709" spans="1:14">
      <c r="A709" s="8"/>
      <c r="B709" s="9"/>
      <c r="C709" s="9"/>
      <c r="D709" s="9"/>
      <c r="E709" s="9"/>
      <c r="F709" s="9"/>
      <c r="G709" s="10"/>
      <c r="H709" s="10"/>
      <c r="I709" s="8"/>
      <c r="J709" s="10"/>
      <c r="K709" s="10"/>
      <c r="L709" s="8"/>
      <c r="M709" s="10"/>
      <c r="N709" s="8"/>
    </row>
    <row r="710" spans="1:14">
      <c r="A710" s="1"/>
      <c r="B710" s="1"/>
      <c r="C710" s="1"/>
      <c r="D710" s="1"/>
      <c r="E710" s="1"/>
      <c r="F710" s="1"/>
      <c r="G710" s="1"/>
      <c r="H710" s="1"/>
      <c r="I710" s="1"/>
      <c r="J710" s="1"/>
      <c r="K710" s="1"/>
      <c r="L710" s="1"/>
      <c r="M710" s="1"/>
      <c r="N710" s="1"/>
    </row>
    <row r="711" spans="1:14">
      <c r="A711" s="1"/>
      <c r="B711" s="1"/>
      <c r="C711" s="1"/>
      <c r="D711" s="1"/>
      <c r="E711" s="1"/>
      <c r="F711" s="1"/>
      <c r="G711" s="1"/>
      <c r="H711" s="1"/>
      <c r="I711" s="1"/>
      <c r="J711" s="1"/>
      <c r="K711" s="1"/>
      <c r="L711" s="1"/>
      <c r="M711" s="1"/>
      <c r="N711" s="1"/>
    </row>
    <row r="712" spans="1:14">
      <c r="A712" s="1"/>
      <c r="B712" s="1"/>
      <c r="C712" s="1"/>
      <c r="D712" s="1"/>
      <c r="E712" s="1"/>
      <c r="F712" s="1"/>
      <c r="G712" s="1"/>
      <c r="H712" s="1"/>
      <c r="I712" s="1"/>
      <c r="J712" s="1"/>
      <c r="K712" s="1"/>
      <c r="L712" s="1"/>
      <c r="M712" s="1"/>
      <c r="N712" s="1"/>
    </row>
    <row r="713" spans="1:14">
      <c r="A713" s="1"/>
      <c r="B713" s="1"/>
      <c r="C713" s="1"/>
      <c r="D713" s="1"/>
      <c r="E713" s="1"/>
      <c r="F713" s="1"/>
      <c r="G713" s="1"/>
      <c r="H713" s="1"/>
      <c r="I713" s="1"/>
      <c r="J713" s="1"/>
      <c r="K713" s="1"/>
      <c r="L713" s="1"/>
      <c r="M713" s="1"/>
      <c r="N713" s="1"/>
    </row>
    <row r="714" spans="1:14">
      <c r="A714" s="1"/>
      <c r="B714" s="1"/>
      <c r="C714" s="1"/>
      <c r="D714" s="1"/>
      <c r="E714" s="1"/>
      <c r="F714" s="1"/>
      <c r="G714" s="1"/>
      <c r="H714" s="1"/>
      <c r="I714" s="1"/>
      <c r="J714" s="1"/>
      <c r="K714" s="1"/>
      <c r="L714" s="1"/>
      <c r="M714" s="1"/>
      <c r="N714" s="1"/>
    </row>
    <row r="715" spans="1:14">
      <c r="A715" s="1"/>
      <c r="B715" s="1"/>
      <c r="C715" s="1"/>
      <c r="D715" s="1"/>
      <c r="E715" s="1"/>
      <c r="F715" s="1"/>
      <c r="G715" s="1"/>
      <c r="H715" s="1"/>
      <c r="I715" s="1"/>
      <c r="J715" s="1"/>
      <c r="K715" s="1"/>
      <c r="L715" s="1"/>
      <c r="M715" s="1"/>
      <c r="N715" s="1"/>
    </row>
    <row r="716" spans="1:14">
      <c r="A716" s="1"/>
      <c r="B716" s="1"/>
      <c r="C716" s="1"/>
      <c r="D716" s="1"/>
      <c r="E716" s="1"/>
      <c r="F716" s="1"/>
      <c r="G716" s="1"/>
      <c r="H716" s="1"/>
      <c r="I716" s="1"/>
      <c r="J716" s="1"/>
      <c r="K716" s="1"/>
      <c r="L716" s="1"/>
      <c r="M716" s="1"/>
      <c r="N716" s="1"/>
    </row>
    <row r="717" spans="1:14">
      <c r="A717" s="1"/>
      <c r="B717" s="1"/>
      <c r="C717" s="1"/>
      <c r="D717" s="1"/>
      <c r="E717" s="1"/>
      <c r="F717" s="1"/>
      <c r="G717" s="1"/>
      <c r="H717" s="1"/>
      <c r="I717" s="1"/>
      <c r="J717" s="1"/>
      <c r="K717" s="1"/>
      <c r="L717" s="1"/>
      <c r="M717" s="1"/>
      <c r="N717" s="1"/>
    </row>
    <row r="718" spans="1:14">
      <c r="A718" s="1"/>
      <c r="B718" s="1"/>
      <c r="C718" s="1"/>
      <c r="D718" s="1"/>
      <c r="E718" s="1"/>
      <c r="F718" s="1"/>
      <c r="G718" s="1"/>
      <c r="H718" s="1"/>
      <c r="I718" s="1"/>
      <c r="J718" s="1"/>
      <c r="K718" s="1"/>
      <c r="L718" s="1"/>
      <c r="M718" s="1"/>
      <c r="N718" s="1"/>
    </row>
    <row r="719" spans="1:14">
      <c r="A719" s="1"/>
      <c r="B719" s="1"/>
      <c r="C719" s="1"/>
      <c r="D719" s="1"/>
      <c r="E719" s="1"/>
      <c r="F719" s="1"/>
      <c r="G719" s="1"/>
      <c r="H719" s="1"/>
      <c r="I719" s="1"/>
      <c r="J719" s="1"/>
      <c r="K719" s="1"/>
      <c r="L719" s="1"/>
      <c r="M719" s="1"/>
      <c r="N719" s="1"/>
    </row>
    <row r="720" spans="1:14">
      <c r="A720" s="1"/>
      <c r="B720" s="1"/>
      <c r="C720" s="1"/>
      <c r="D720" s="1"/>
      <c r="E720" s="1"/>
      <c r="F720" s="1"/>
      <c r="G720" s="1"/>
      <c r="H720" s="1"/>
      <c r="I720" s="1"/>
      <c r="J720" s="1"/>
      <c r="K720" s="1"/>
      <c r="L720" s="1"/>
      <c r="M720" s="1"/>
      <c r="N720" s="1"/>
    </row>
    <row r="721" spans="1:14">
      <c r="A721" s="1"/>
      <c r="B721" s="1"/>
      <c r="C721" s="1"/>
      <c r="D721" s="1"/>
      <c r="E721" s="1"/>
      <c r="F721" s="1"/>
      <c r="G721" s="1"/>
      <c r="H721" s="1"/>
      <c r="I721" s="1"/>
      <c r="J721" s="1"/>
      <c r="K721" s="1"/>
      <c r="L721" s="1"/>
      <c r="M721" s="1"/>
      <c r="N721" s="1"/>
    </row>
    <row r="722" spans="1:14">
      <c r="A722" s="1"/>
      <c r="B722" s="1"/>
      <c r="C722" s="1"/>
      <c r="D722" s="1"/>
      <c r="E722" s="1"/>
      <c r="F722" s="1"/>
      <c r="G722" s="1"/>
      <c r="H722" s="1"/>
      <c r="I722" s="1"/>
      <c r="J722" s="1"/>
      <c r="K722" s="1"/>
      <c r="L722" s="1"/>
      <c r="M722" s="1"/>
      <c r="N722" s="1"/>
    </row>
    <row r="723" spans="1:14">
      <c r="A723" s="1"/>
      <c r="B723" s="1"/>
      <c r="C723" s="1"/>
      <c r="D723" s="1"/>
      <c r="E723" s="1"/>
      <c r="F723" s="1"/>
      <c r="G723" s="1"/>
      <c r="H723" s="1"/>
      <c r="I723" s="1"/>
      <c r="J723" s="1"/>
      <c r="K723" s="1"/>
      <c r="L723" s="1"/>
      <c r="M723" s="1"/>
      <c r="N723" s="1"/>
    </row>
    <row r="724" spans="1:14">
      <c r="A724" s="1"/>
      <c r="B724" s="1"/>
      <c r="C724" s="1"/>
      <c r="D724" s="1"/>
      <c r="E724" s="1"/>
      <c r="F724" s="1"/>
      <c r="G724" s="1"/>
      <c r="H724" s="1"/>
      <c r="I724" s="1"/>
      <c r="J724" s="1"/>
      <c r="K724" s="1"/>
      <c r="L724" s="1"/>
      <c r="M724" s="1"/>
      <c r="N724" s="1"/>
    </row>
    <row r="725" spans="1:14">
      <c r="A725" s="1"/>
      <c r="B725" s="1"/>
      <c r="C725" s="1"/>
      <c r="D725" s="1"/>
      <c r="E725" s="1"/>
      <c r="F725" s="1"/>
      <c r="G725" s="1"/>
      <c r="H725" s="1"/>
      <c r="I725" s="1"/>
      <c r="J725" s="1"/>
      <c r="K725" s="1"/>
      <c r="L725" s="1"/>
      <c r="M725" s="1"/>
      <c r="N725" s="1"/>
    </row>
    <row r="726" spans="1:14">
      <c r="A726" s="1"/>
      <c r="B726" s="1"/>
      <c r="C726" s="1"/>
      <c r="D726" s="1"/>
      <c r="E726" s="1"/>
      <c r="F726" s="1"/>
      <c r="G726" s="1"/>
      <c r="H726" s="1"/>
      <c r="I726" s="1"/>
      <c r="J726" s="1"/>
      <c r="K726" s="1"/>
      <c r="L726" s="1"/>
      <c r="M726" s="1"/>
      <c r="N726" s="1"/>
    </row>
    <row r="727" spans="1:14">
      <c r="A727" s="1"/>
      <c r="B727" s="1"/>
      <c r="C727" s="1"/>
      <c r="D727" s="1"/>
      <c r="E727" s="1"/>
      <c r="F727" s="1"/>
      <c r="G727" s="1"/>
      <c r="H727" s="1"/>
      <c r="I727" s="1"/>
      <c r="J727" s="1"/>
      <c r="K727" s="1"/>
      <c r="L727" s="1"/>
      <c r="M727" s="1"/>
      <c r="N727" s="1"/>
    </row>
    <row r="728" spans="1:14">
      <c r="A728" s="1"/>
      <c r="B728" s="1"/>
      <c r="C728" s="1"/>
      <c r="D728" s="1"/>
      <c r="E728" s="1"/>
      <c r="F728" s="1"/>
      <c r="G728" s="1"/>
      <c r="H728" s="1"/>
      <c r="I728" s="1"/>
      <c r="J728" s="1"/>
      <c r="K728" s="1"/>
      <c r="L728" s="1"/>
      <c r="M728" s="1"/>
      <c r="N728" s="1"/>
    </row>
    <row r="729" spans="1:14">
      <c r="A729" s="1"/>
      <c r="B729" s="1"/>
      <c r="C729" s="1"/>
      <c r="D729" s="1"/>
      <c r="E729" s="1"/>
      <c r="F729" s="1"/>
      <c r="G729" s="1"/>
      <c r="H729" s="1"/>
      <c r="I729" s="1"/>
      <c r="J729" s="1"/>
      <c r="K729" s="1"/>
      <c r="L729" s="1"/>
      <c r="M729" s="1"/>
      <c r="N729" s="1"/>
    </row>
    <row r="730" spans="1:14">
      <c r="A730" s="1"/>
      <c r="B730" s="1"/>
      <c r="C730" s="1"/>
      <c r="D730" s="1"/>
      <c r="E730" s="1"/>
      <c r="F730" s="1"/>
      <c r="G730" s="1"/>
      <c r="H730" s="1"/>
      <c r="I730" s="1"/>
      <c r="J730" s="1"/>
      <c r="K730" s="1"/>
      <c r="L730" s="1"/>
      <c r="M730" s="1"/>
      <c r="N730" s="1"/>
    </row>
    <row r="731" spans="1:14">
      <c r="A731" s="1"/>
      <c r="B731" s="1"/>
      <c r="C731" s="1"/>
      <c r="D731" s="1"/>
      <c r="E731" s="1"/>
      <c r="F731" s="1"/>
      <c r="G731" s="1"/>
      <c r="H731" s="1"/>
      <c r="I731" s="1"/>
      <c r="J731" s="1"/>
      <c r="K731" s="1"/>
      <c r="L731" s="1"/>
      <c r="M731" s="1"/>
      <c r="N731" s="1"/>
    </row>
    <row r="732" spans="1:14">
      <c r="A732" s="1"/>
      <c r="B732" s="1"/>
      <c r="C732" s="1"/>
      <c r="D732" s="1"/>
      <c r="E732" s="1"/>
      <c r="F732" s="1"/>
      <c r="G732" s="1"/>
      <c r="H732" s="1"/>
      <c r="I732" s="1"/>
      <c r="J732" s="1"/>
      <c r="K732" s="1"/>
      <c r="L732" s="1"/>
      <c r="M732" s="1"/>
      <c r="N732" s="1"/>
    </row>
    <row r="733" spans="1:14">
      <c r="A733" s="1"/>
      <c r="B733" s="1"/>
      <c r="C733" s="1"/>
      <c r="D733" s="1"/>
      <c r="E733" s="1"/>
      <c r="F733" s="1"/>
      <c r="G733" s="1"/>
      <c r="H733" s="1"/>
      <c r="I733" s="1"/>
      <c r="J733" s="1"/>
      <c r="K733" s="1"/>
      <c r="L733" s="1"/>
      <c r="M733" s="1"/>
      <c r="N733" s="1"/>
    </row>
    <row r="734" spans="1:14">
      <c r="A734" s="1"/>
      <c r="B734" s="1"/>
      <c r="C734" s="1"/>
      <c r="D734" s="1"/>
      <c r="E734" s="1"/>
      <c r="F734" s="1"/>
      <c r="G734" s="1"/>
      <c r="H734" s="1"/>
      <c r="I734" s="1"/>
      <c r="J734" s="1"/>
      <c r="K734" s="1"/>
      <c r="L734" s="1"/>
      <c r="M734" s="1"/>
      <c r="N734" s="1"/>
    </row>
    <row r="735" spans="1:14">
      <c r="A735" s="1"/>
      <c r="B735" s="1"/>
      <c r="C735" s="1"/>
      <c r="D735" s="1"/>
      <c r="E735" s="1"/>
      <c r="F735" s="1"/>
      <c r="G735" s="1"/>
      <c r="H735" s="1"/>
      <c r="I735" s="1"/>
      <c r="J735" s="1"/>
      <c r="K735" s="1"/>
      <c r="L735" s="1"/>
      <c r="M735" s="1"/>
      <c r="N735" s="1"/>
    </row>
    <row r="736" spans="1:14">
      <c r="A736" s="1"/>
      <c r="B736" s="1"/>
      <c r="C736" s="1"/>
      <c r="D736" s="1"/>
      <c r="E736" s="1"/>
      <c r="F736" s="1"/>
      <c r="G736" s="1"/>
      <c r="H736" s="1"/>
      <c r="I736" s="1"/>
      <c r="J736" s="1"/>
      <c r="K736" s="1"/>
      <c r="L736" s="1"/>
      <c r="M736" s="1"/>
      <c r="N736" s="1"/>
    </row>
    <row r="737" spans="1:14">
      <c r="A737" s="1"/>
      <c r="B737" s="1"/>
      <c r="C737" s="1"/>
      <c r="D737" s="1"/>
      <c r="E737" s="1"/>
      <c r="F737" s="1"/>
      <c r="G737" s="1"/>
      <c r="H737" s="1"/>
      <c r="I737" s="1"/>
      <c r="J737" s="1"/>
      <c r="K737" s="1"/>
      <c r="L737" s="1"/>
      <c r="M737" s="1"/>
      <c r="N737" s="1"/>
    </row>
    <row r="738" spans="1:14">
      <c r="A738" s="1"/>
      <c r="B738" s="1"/>
      <c r="C738" s="1"/>
      <c r="D738" s="1"/>
      <c r="E738" s="1"/>
      <c r="F738" s="1"/>
      <c r="G738" s="1"/>
      <c r="H738" s="1"/>
      <c r="I738" s="1"/>
      <c r="J738" s="1"/>
      <c r="K738" s="1"/>
      <c r="L738" s="1"/>
      <c r="M738" s="1"/>
      <c r="N738" s="1"/>
    </row>
    <row r="739" spans="1:14">
      <c r="A739" s="1"/>
      <c r="B739" s="1"/>
      <c r="C739" s="1"/>
      <c r="D739" s="1"/>
      <c r="E739" s="1"/>
      <c r="F739" s="1"/>
      <c r="G739" s="1"/>
      <c r="H739" s="1"/>
      <c r="I739" s="1"/>
      <c r="J739" s="1"/>
      <c r="K739" s="1"/>
      <c r="L739" s="1"/>
      <c r="M739" s="1"/>
      <c r="N739" s="1"/>
    </row>
    <row r="740" spans="1:14">
      <c r="A740" s="1"/>
      <c r="B740" s="1"/>
      <c r="C740" s="1"/>
      <c r="D740" s="1"/>
      <c r="E740" s="1"/>
      <c r="F740" s="1"/>
      <c r="G740" s="1"/>
      <c r="H740" s="1"/>
      <c r="I740" s="1"/>
      <c r="J740" s="1"/>
      <c r="K740" s="1"/>
      <c r="L740" s="1"/>
      <c r="M740" s="1"/>
      <c r="N740" s="1"/>
    </row>
    <row r="741" spans="1:14">
      <c r="A741" s="1"/>
      <c r="B741" s="1"/>
      <c r="C741" s="1"/>
      <c r="D741" s="1"/>
      <c r="E741" s="1"/>
      <c r="F741" s="1"/>
      <c r="G741" s="1"/>
      <c r="H741" s="1"/>
      <c r="I741" s="1"/>
      <c r="J741" s="1"/>
      <c r="K741" s="1"/>
      <c r="L741" s="1"/>
      <c r="M741" s="1"/>
      <c r="N741" s="1"/>
    </row>
    <row r="742" spans="1:14">
      <c r="A742" s="1"/>
      <c r="B742" s="1"/>
      <c r="C742" s="1"/>
      <c r="D742" s="1"/>
      <c r="E742" s="1"/>
      <c r="F742" s="1"/>
      <c r="G742" s="1"/>
      <c r="H742" s="1"/>
      <c r="I742" s="1"/>
      <c r="J742" s="1"/>
      <c r="K742" s="1"/>
      <c r="L742" s="1"/>
      <c r="M742" s="1"/>
      <c r="N742" s="1"/>
    </row>
    <row r="743" spans="1:14">
      <c r="A743" s="1"/>
      <c r="B743" s="1"/>
      <c r="C743" s="1"/>
      <c r="D743" s="1"/>
      <c r="E743" s="1"/>
      <c r="F743" s="1"/>
      <c r="G743" s="1"/>
      <c r="H743" s="1"/>
      <c r="I743" s="1"/>
      <c r="J743" s="1"/>
      <c r="K743" s="1"/>
      <c r="L743" s="1"/>
      <c r="M743" s="1"/>
      <c r="N743" s="1"/>
    </row>
    <row r="744" spans="1:14">
      <c r="A744" s="1"/>
      <c r="B744" s="1"/>
      <c r="C744" s="1"/>
      <c r="D744" s="1"/>
      <c r="E744" s="1"/>
      <c r="F744" s="1"/>
      <c r="G744" s="1"/>
      <c r="H744" s="1"/>
      <c r="I744" s="1"/>
      <c r="J744" s="1"/>
      <c r="K744" s="1"/>
      <c r="L744" s="1"/>
      <c r="M744" s="1"/>
      <c r="N744" s="1"/>
    </row>
    <row r="745" spans="1:14">
      <c r="A745" s="1"/>
      <c r="B745" s="1"/>
      <c r="C745" s="1"/>
      <c r="D745" s="1"/>
      <c r="E745" s="1"/>
      <c r="F745" s="1"/>
      <c r="G745" s="1"/>
      <c r="H745" s="1"/>
      <c r="I745" s="1"/>
      <c r="J745" s="1"/>
      <c r="K745" s="1"/>
      <c r="L745" s="1"/>
      <c r="M745" s="1"/>
      <c r="N745" s="1"/>
    </row>
    <row r="746" spans="1:14">
      <c r="A746" s="1"/>
      <c r="B746" s="1"/>
      <c r="C746" s="1"/>
      <c r="D746" s="1"/>
      <c r="E746" s="1"/>
      <c r="F746" s="1"/>
      <c r="G746" s="1"/>
      <c r="H746" s="1"/>
      <c r="I746" s="1"/>
      <c r="J746" s="1"/>
      <c r="K746" s="1"/>
      <c r="L746" s="1"/>
      <c r="M746" s="1"/>
      <c r="N746" s="1"/>
    </row>
    <row r="747" spans="1:14">
      <c r="A747" s="1"/>
      <c r="B747" s="1"/>
      <c r="C747" s="1"/>
      <c r="D747" s="1"/>
      <c r="E747" s="1"/>
      <c r="F747" s="1"/>
      <c r="G747" s="1"/>
      <c r="H747" s="1"/>
      <c r="I747" s="1"/>
      <c r="J747" s="1"/>
      <c r="K747" s="1"/>
      <c r="L747" s="1"/>
      <c r="M747" s="1"/>
      <c r="N747" s="1"/>
    </row>
    <row r="748" spans="1:14">
      <c r="A748" s="1"/>
      <c r="B748" s="1"/>
      <c r="C748" s="1"/>
      <c r="D748" s="1"/>
      <c r="E748" s="1"/>
      <c r="F748" s="1"/>
      <c r="G748" s="1"/>
      <c r="H748" s="1"/>
      <c r="I748" s="1"/>
      <c r="J748" s="1"/>
      <c r="K748" s="1"/>
      <c r="L748" s="1"/>
      <c r="M748" s="1"/>
      <c r="N748" s="1"/>
    </row>
    <row r="749" spans="1:14">
      <c r="A749" s="1"/>
      <c r="B749" s="1"/>
      <c r="C749" s="1"/>
      <c r="D749" s="1"/>
      <c r="E749" s="1"/>
      <c r="F749" s="1"/>
      <c r="G749" s="1"/>
      <c r="H749" s="1"/>
      <c r="I749" s="1"/>
      <c r="J749" s="1"/>
      <c r="K749" s="1"/>
      <c r="L749" s="1"/>
      <c r="M749" s="1"/>
      <c r="N749" s="1"/>
    </row>
    <row r="750" spans="1:14">
      <c r="A750" s="1"/>
      <c r="B750" s="1"/>
      <c r="C750" s="1"/>
      <c r="D750" s="1"/>
      <c r="E750" s="1"/>
      <c r="F750" s="1"/>
      <c r="G750" s="1"/>
      <c r="H750" s="1"/>
      <c r="I750" s="1"/>
      <c r="J750" s="1"/>
      <c r="K750" s="1"/>
      <c r="L750" s="1"/>
      <c r="M750" s="1"/>
      <c r="N750" s="1"/>
    </row>
    <row r="751" spans="1:14">
      <c r="A751" s="1"/>
      <c r="B751" s="1"/>
      <c r="C751" s="1"/>
      <c r="D751" s="1"/>
      <c r="E751" s="1"/>
      <c r="F751" s="1"/>
      <c r="G751" s="1"/>
      <c r="H751" s="1"/>
      <c r="I751" s="1"/>
      <c r="J751" s="1"/>
      <c r="K751" s="1"/>
      <c r="L751" s="1"/>
      <c r="M751" s="1"/>
      <c r="N751" s="1"/>
    </row>
    <row r="752" spans="1:14">
      <c r="A752" s="1"/>
      <c r="B752" s="1"/>
      <c r="C752" s="1"/>
      <c r="D752" s="1"/>
      <c r="E752" s="1"/>
      <c r="F752" s="1"/>
      <c r="G752" s="1"/>
      <c r="H752" s="1"/>
      <c r="I752" s="1"/>
      <c r="J752" s="1"/>
      <c r="K752" s="1"/>
      <c r="L752" s="1"/>
      <c r="M752" s="1"/>
      <c r="N752" s="1"/>
    </row>
    <row r="753" spans="1:14">
      <c r="A753" s="1"/>
      <c r="B753" s="1"/>
      <c r="C753" s="1"/>
      <c r="D753" s="1"/>
      <c r="E753" s="1"/>
      <c r="F753" s="1"/>
      <c r="G753" s="1"/>
      <c r="H753" s="1"/>
      <c r="I753" s="1"/>
      <c r="J753" s="1"/>
      <c r="K753" s="1"/>
      <c r="L753" s="1"/>
      <c r="M753" s="1"/>
      <c r="N753" s="1"/>
    </row>
    <row r="754" spans="1:14">
      <c r="A754" s="1"/>
      <c r="B754" s="1"/>
      <c r="C754" s="1"/>
      <c r="D754" s="1"/>
      <c r="E754" s="1"/>
      <c r="F754" s="1"/>
      <c r="G754" s="1"/>
      <c r="H754" s="1"/>
      <c r="I754" s="1"/>
      <c r="J754" s="1"/>
      <c r="K754" s="1"/>
      <c r="L754" s="1"/>
      <c r="M754" s="1"/>
      <c r="N754" s="1"/>
    </row>
    <row r="755" spans="1:14">
      <c r="A755" s="1"/>
      <c r="B755" s="1"/>
      <c r="C755" s="1"/>
      <c r="D755" s="1"/>
      <c r="E755" s="1"/>
      <c r="F755" s="1"/>
      <c r="G755" s="1"/>
      <c r="H755" s="1"/>
      <c r="I755" s="1"/>
      <c r="J755" s="1"/>
      <c r="K755" s="1"/>
      <c r="L755" s="1"/>
      <c r="M755" s="1"/>
      <c r="N755" s="1"/>
    </row>
    <row r="756" spans="1:14">
      <c r="A756" s="1"/>
      <c r="B756" s="1"/>
      <c r="C756" s="1"/>
      <c r="D756" s="1"/>
      <c r="E756" s="1"/>
      <c r="F756" s="1"/>
      <c r="G756" s="1"/>
      <c r="H756" s="1"/>
      <c r="I756" s="1"/>
      <c r="J756" s="1"/>
      <c r="K756" s="1"/>
      <c r="L756" s="1"/>
      <c r="M756" s="1"/>
      <c r="N756" s="1"/>
    </row>
    <row r="757" spans="1:14">
      <c r="A757" s="1"/>
      <c r="B757" s="1"/>
      <c r="C757" s="1"/>
      <c r="D757" s="1"/>
      <c r="E757" s="1"/>
      <c r="F757" s="1"/>
      <c r="G757" s="1"/>
      <c r="H757" s="1"/>
      <c r="I757" s="1"/>
      <c r="J757" s="1"/>
      <c r="K757" s="1"/>
      <c r="L757" s="1"/>
      <c r="M757" s="1"/>
      <c r="N757" s="1"/>
    </row>
    <row r="758" spans="1:14">
      <c r="A758" s="1"/>
      <c r="B758" s="1"/>
      <c r="C758" s="1"/>
      <c r="D758" s="1"/>
      <c r="E758" s="1"/>
      <c r="F758" s="1"/>
      <c r="G758" s="1"/>
      <c r="H758" s="1"/>
      <c r="I758" s="1"/>
      <c r="J758" s="1"/>
      <c r="K758" s="1"/>
      <c r="L758" s="1"/>
      <c r="M758" s="1"/>
      <c r="N758" s="1"/>
    </row>
    <row r="760" spans="1:14">
      <c r="B760" s="1"/>
      <c r="C760" s="1"/>
    </row>
    <row r="762" spans="1:14">
      <c r="B762" s="1"/>
      <c r="C762" s="1"/>
    </row>
    <row r="764" spans="1:14">
      <c r="B764" s="1"/>
      <c r="C764" s="1"/>
    </row>
    <row r="766" spans="1:14">
      <c r="B766" s="1"/>
      <c r="C766" s="1"/>
    </row>
    <row r="768" spans="1:14">
      <c r="B768" s="1"/>
      <c r="C768" s="1"/>
    </row>
    <row r="770" spans="2:13">
      <c r="C770" s="1"/>
    </row>
    <row r="771" spans="2:13">
      <c r="B771" s="1"/>
    </row>
    <row r="772" spans="2:13">
      <c r="C772" s="1"/>
    </row>
    <row r="774" spans="2:13">
      <c r="B774" s="1"/>
      <c r="C774" s="1"/>
    </row>
    <row r="776" spans="2:13">
      <c r="C776" s="1"/>
    </row>
    <row r="777" spans="2:13">
      <c r="B777" s="1"/>
    </row>
    <row r="778" spans="2:13">
      <c r="C778" s="1"/>
    </row>
    <row r="780" spans="2:13">
      <c r="B780" s="1"/>
      <c r="C780" s="1"/>
      <c r="M780" s="11"/>
    </row>
    <row r="781" spans="2:13">
      <c r="M781" s="11"/>
    </row>
    <row r="782" spans="2:13">
      <c r="C782" s="1"/>
      <c r="M782" s="11"/>
    </row>
    <row r="783" spans="2:13">
      <c r="B783" s="1"/>
      <c r="M783" s="11"/>
    </row>
    <row r="784" spans="2:13">
      <c r="C784" s="1"/>
      <c r="M784" s="11"/>
    </row>
    <row r="785" spans="2:13">
      <c r="M785" s="11"/>
    </row>
    <row r="786" spans="2:13">
      <c r="B786" s="1"/>
      <c r="C786" s="1"/>
      <c r="M786" s="11"/>
    </row>
    <row r="787" spans="2:13">
      <c r="M787" s="11"/>
    </row>
    <row r="788" spans="2:13">
      <c r="C788" s="1"/>
      <c r="M788" s="11"/>
    </row>
    <row r="789" spans="2:13">
      <c r="B789" s="1"/>
      <c r="M789" s="11"/>
    </row>
    <row r="790" spans="2:13">
      <c r="C790" s="1"/>
      <c r="M790" s="11"/>
    </row>
    <row r="791" spans="2:13">
      <c r="M791" s="11"/>
    </row>
    <row r="792" spans="2:13">
      <c r="B792" s="1"/>
      <c r="C792" s="1"/>
      <c r="M792" s="11"/>
    </row>
    <row r="793" spans="2:13">
      <c r="M793" s="11"/>
    </row>
    <row r="794" spans="2:13">
      <c r="C794" s="1"/>
      <c r="M794" s="11"/>
    </row>
    <row r="795" spans="2:13">
      <c r="B795" s="1"/>
      <c r="M795" s="11"/>
    </row>
    <row r="796" spans="2:13">
      <c r="C796" s="1"/>
      <c r="M796" s="11"/>
    </row>
    <row r="797" spans="2:13">
      <c r="M797" s="11"/>
    </row>
    <row r="798" spans="2:13">
      <c r="B798" s="1"/>
      <c r="C798" s="1"/>
      <c r="M798" s="11"/>
    </row>
    <row r="799" spans="2:13">
      <c r="M799" s="11"/>
    </row>
    <row r="800" spans="2:13">
      <c r="C800" s="1"/>
      <c r="M800" s="11"/>
    </row>
    <row r="801" spans="2:13">
      <c r="B801" s="1"/>
      <c r="M801" s="11"/>
    </row>
    <row r="802" spans="2:13">
      <c r="C802" s="1"/>
      <c r="M802" s="11"/>
    </row>
    <row r="803" spans="2:13">
      <c r="M803" s="11"/>
    </row>
    <row r="804" spans="2:13">
      <c r="B804" s="1"/>
      <c r="C804" s="1"/>
      <c r="M804" s="11"/>
    </row>
    <row r="805" spans="2:13">
      <c r="M805" s="11"/>
    </row>
    <row r="806" spans="2:13">
      <c r="C806" s="1"/>
      <c r="M806" s="11"/>
    </row>
    <row r="807" spans="2:13">
      <c r="C807" s="1"/>
      <c r="M807" s="11"/>
    </row>
    <row r="808" spans="2:13">
      <c r="M808" s="11"/>
    </row>
    <row r="809" spans="2:13">
      <c r="C809" s="1"/>
      <c r="M809" s="11"/>
    </row>
    <row r="810" spans="2:13">
      <c r="C810" s="1"/>
      <c r="M810" s="11"/>
    </row>
    <row r="811" spans="2:13">
      <c r="C811" s="1"/>
      <c r="M811" s="11"/>
    </row>
    <row r="812" spans="2:13">
      <c r="C812" s="1"/>
      <c r="M812" s="11"/>
    </row>
    <row r="813" spans="2:13">
      <c r="C813" s="1"/>
      <c r="M813" s="11"/>
    </row>
    <row r="814" spans="2:13">
      <c r="M814" s="11"/>
    </row>
    <row r="815" spans="2:13">
      <c r="C815" s="1"/>
      <c r="M815" s="11"/>
    </row>
    <row r="816" spans="2:13">
      <c r="C816" s="1"/>
      <c r="M816" s="11"/>
    </row>
    <row r="817" spans="1:14">
      <c r="C817" s="1"/>
      <c r="M817" s="11"/>
    </row>
    <row r="818" spans="1:14">
      <c r="C818" s="1"/>
      <c r="M818" s="11"/>
    </row>
    <row r="819" spans="1:14">
      <c r="C819" s="1"/>
      <c r="M819" s="11"/>
    </row>
    <row r="820" spans="1:14">
      <c r="C820" s="1"/>
      <c r="M820" s="11"/>
    </row>
    <row r="821" spans="1:14">
      <c r="C821" s="1"/>
      <c r="M821" s="11"/>
    </row>
    <row r="822" spans="1:14">
      <c r="C822" s="1"/>
      <c r="M822" s="11"/>
    </row>
    <row r="823" spans="1:14">
      <c r="C823" s="1"/>
      <c r="M823" s="11"/>
    </row>
    <row r="824" spans="1:14">
      <c r="C824" s="1"/>
      <c r="M824" s="11"/>
    </row>
    <row r="825" spans="1:14">
      <c r="C825" s="1"/>
    </row>
    <row r="826" spans="1:14">
      <c r="A826" s="1"/>
      <c r="B826" s="3"/>
      <c r="C826" s="3"/>
      <c r="D826" s="3"/>
      <c r="E826" s="3"/>
      <c r="F826" s="3"/>
      <c r="I826" s="1"/>
      <c r="K826" s="1"/>
      <c r="L826" s="1"/>
      <c r="M826" s="1"/>
      <c r="N826" s="1"/>
    </row>
    <row r="827" spans="1:14">
      <c r="A827" s="1"/>
      <c r="B827" s="3"/>
      <c r="C827" s="3"/>
      <c r="D827" s="3"/>
      <c r="E827" s="3"/>
      <c r="F827" s="3"/>
      <c r="I827" s="1"/>
      <c r="K827" s="1"/>
      <c r="L827" s="1"/>
      <c r="M827" s="1"/>
      <c r="N827" s="1"/>
    </row>
    <row r="828" spans="1:14">
      <c r="A828" s="1"/>
      <c r="B828" s="3"/>
      <c r="C828" s="3"/>
      <c r="D828" s="3"/>
      <c r="E828" s="3"/>
      <c r="F828" s="3"/>
      <c r="I828" s="1"/>
      <c r="K828" s="1"/>
      <c r="L828" s="1"/>
      <c r="M828" s="1"/>
      <c r="N828" s="1"/>
    </row>
    <row r="829" spans="1:14">
      <c r="A829" s="1"/>
      <c r="B829" s="3"/>
      <c r="C829" s="3"/>
      <c r="D829" s="3"/>
      <c r="E829" s="3"/>
      <c r="F829" s="3"/>
      <c r="I829" s="1"/>
      <c r="K829" s="1"/>
      <c r="L829" s="1"/>
      <c r="M829" s="1"/>
      <c r="N829" s="1"/>
    </row>
    <row r="830" spans="1:14">
      <c r="A830" s="1"/>
      <c r="B830" s="3"/>
      <c r="C830" s="3"/>
      <c r="D830" s="3"/>
      <c r="E830" s="3"/>
      <c r="F830" s="3"/>
      <c r="I830" s="1"/>
      <c r="K830" s="1"/>
      <c r="L830" s="1"/>
      <c r="M830" s="1"/>
      <c r="N830" s="1"/>
    </row>
    <row r="831" spans="1:14">
      <c r="A831" s="1"/>
      <c r="B831" s="3"/>
      <c r="C831" s="3"/>
      <c r="D831" s="3"/>
      <c r="E831" s="3"/>
      <c r="F831" s="3"/>
      <c r="I831" s="1"/>
      <c r="K831" s="1"/>
      <c r="L831" s="1"/>
      <c r="M831" s="1"/>
      <c r="N831" s="1"/>
    </row>
    <row r="832" spans="1:14">
      <c r="A832" s="1"/>
      <c r="B832" s="3"/>
      <c r="C832" s="3"/>
      <c r="D832" s="3"/>
      <c r="E832" s="3"/>
      <c r="F832" s="3"/>
      <c r="K832" s="1"/>
      <c r="M832" s="1"/>
      <c r="N832" s="12"/>
    </row>
    <row r="833" spans="1:14">
      <c r="A833" s="1"/>
      <c r="B833" s="3"/>
      <c r="C833" s="3"/>
      <c r="D833" s="3"/>
      <c r="E833" s="3"/>
      <c r="F833" s="3"/>
      <c r="K833" s="1"/>
      <c r="M833" s="1"/>
      <c r="N833" s="12"/>
    </row>
    <row r="834" spans="1:14">
      <c r="A834" s="1"/>
      <c r="B834" s="3"/>
      <c r="C834" s="3"/>
      <c r="D834" s="3"/>
      <c r="E834" s="3"/>
      <c r="F834" s="3"/>
      <c r="K834" s="1"/>
      <c r="M834" s="1"/>
      <c r="N834" s="12"/>
    </row>
    <row r="835" spans="1:14">
      <c r="A835" s="1"/>
      <c r="B835" s="3"/>
      <c r="C835" s="3"/>
      <c r="D835" s="3"/>
      <c r="E835" s="3"/>
      <c r="F835" s="3"/>
      <c r="K835" s="1"/>
      <c r="M835" s="1"/>
      <c r="N835" s="1"/>
    </row>
    <row r="836" spans="1:14">
      <c r="A836" s="1"/>
      <c r="B836" s="3"/>
      <c r="C836" s="3"/>
      <c r="D836" s="3"/>
      <c r="E836" s="3"/>
      <c r="F836" s="3"/>
      <c r="K836" s="1"/>
      <c r="M836" s="1"/>
      <c r="N836" s="1"/>
    </row>
    <row r="837" spans="1:14">
      <c r="A837" s="1"/>
      <c r="B837" s="3"/>
      <c r="C837" s="3"/>
      <c r="D837" s="3"/>
      <c r="E837" s="3"/>
      <c r="F837" s="3"/>
      <c r="K837" s="1"/>
      <c r="M837" s="1"/>
      <c r="N837" s="1"/>
    </row>
    <row r="838" spans="1:14">
      <c r="A838" s="1"/>
      <c r="B838" s="3"/>
      <c r="C838" s="3"/>
      <c r="D838" s="3"/>
      <c r="E838" s="3"/>
      <c r="F838" s="3"/>
      <c r="G838" s="3"/>
      <c r="K838" s="1"/>
      <c r="M838" s="1"/>
      <c r="N838" s="1"/>
    </row>
    <row r="839" spans="1:14">
      <c r="A839" s="1"/>
      <c r="B839" s="3"/>
      <c r="C839" s="3"/>
      <c r="D839" s="3"/>
      <c r="E839" s="3"/>
      <c r="F839" s="3"/>
      <c r="G839" s="3"/>
      <c r="K839" s="1"/>
      <c r="M839" s="1"/>
      <c r="N839" s="1"/>
    </row>
    <row r="840" spans="1:14">
      <c r="A840" s="1"/>
      <c r="B840" s="3"/>
      <c r="C840" s="3"/>
      <c r="D840" s="3"/>
      <c r="E840" s="3"/>
      <c r="F840" s="3"/>
      <c r="K840" s="1"/>
      <c r="M840" s="1"/>
      <c r="N840" s="1"/>
    </row>
    <row r="841" spans="1:14">
      <c r="A841" s="1"/>
      <c r="B841" s="3"/>
      <c r="C841" s="3"/>
      <c r="D841" s="3"/>
      <c r="E841" s="3"/>
      <c r="F841" s="3"/>
      <c r="K841" s="1"/>
      <c r="M841" s="1"/>
      <c r="N841" s="1"/>
    </row>
    <row r="842" spans="1:14">
      <c r="A842" s="1"/>
      <c r="B842" s="3"/>
      <c r="C842" s="3"/>
      <c r="D842" s="3"/>
      <c r="E842" s="3"/>
      <c r="F842" s="3"/>
      <c r="K842" s="1"/>
      <c r="M842" s="1"/>
      <c r="N842" s="1"/>
    </row>
    <row r="843" spans="1:14">
      <c r="A843" s="1"/>
      <c r="B843" s="3"/>
      <c r="C843" s="3"/>
      <c r="D843" s="3"/>
      <c r="E843" s="3"/>
      <c r="F843" s="3"/>
      <c r="K843" s="1"/>
      <c r="M843" s="1"/>
      <c r="N843" s="1"/>
    </row>
    <row r="844" spans="1:14">
      <c r="A844" s="1"/>
      <c r="B844" s="3"/>
      <c r="C844" s="3"/>
      <c r="D844" s="3"/>
      <c r="E844" s="3"/>
      <c r="F844" s="3"/>
      <c r="G844" s="3"/>
      <c r="K844" s="1"/>
      <c r="M844" s="1"/>
      <c r="N844" s="1"/>
    </row>
    <row r="845" spans="1:14">
      <c r="A845" s="1"/>
      <c r="B845" s="3"/>
      <c r="C845" s="3"/>
      <c r="D845" s="3"/>
      <c r="E845" s="3"/>
      <c r="F845" s="3"/>
      <c r="G845" s="3"/>
      <c r="K845" s="1"/>
      <c r="M845" s="1"/>
      <c r="N845" s="1"/>
    </row>
    <row r="846" spans="1:14">
      <c r="A846" s="1"/>
      <c r="B846" s="3"/>
      <c r="C846" s="3"/>
      <c r="D846" s="3"/>
      <c r="E846" s="3"/>
      <c r="F846" s="3"/>
      <c r="G846" s="3"/>
      <c r="K846" s="1"/>
      <c r="M846" s="1"/>
      <c r="N846" s="1"/>
    </row>
    <row r="847" spans="1:14">
      <c r="A847" s="1"/>
      <c r="B847" s="3"/>
      <c r="C847" s="3"/>
      <c r="D847" s="3"/>
      <c r="E847" s="3"/>
      <c r="F847" s="3"/>
      <c r="G847" s="3"/>
      <c r="K847" s="1"/>
      <c r="M847" s="1"/>
      <c r="N847" s="1"/>
    </row>
    <row r="848" spans="1:14">
      <c r="A848" s="1"/>
      <c r="B848" s="3"/>
      <c r="C848" s="3"/>
      <c r="D848" s="3"/>
      <c r="E848" s="3"/>
      <c r="F848" s="3"/>
      <c r="G848" s="3"/>
      <c r="K848" s="1"/>
      <c r="M848" s="1"/>
      <c r="N848" s="1"/>
    </row>
    <row r="849" spans="1:14">
      <c r="A849" s="1"/>
      <c r="B849" s="3"/>
      <c r="C849" s="3"/>
      <c r="D849" s="3"/>
      <c r="E849" s="3"/>
      <c r="F849" s="3"/>
      <c r="K849" s="1"/>
      <c r="M849" s="1"/>
      <c r="N849" s="1"/>
    </row>
    <row r="850" spans="1:14">
      <c r="A850" s="1"/>
      <c r="B850" s="3"/>
      <c r="C850" s="3"/>
      <c r="D850" s="3"/>
      <c r="E850" s="3"/>
      <c r="F850" s="3"/>
      <c r="G850" s="3"/>
      <c r="K850" s="1"/>
      <c r="M850" s="1"/>
      <c r="N850" s="1"/>
    </row>
    <row r="851" spans="1:14">
      <c r="A851" s="1"/>
      <c r="B851" s="3"/>
      <c r="C851" s="3"/>
      <c r="D851" s="3"/>
      <c r="E851" s="3"/>
      <c r="F851" s="3"/>
      <c r="K851" s="1"/>
      <c r="M851" s="1"/>
      <c r="N851" s="1"/>
    </row>
    <row r="852" spans="1:14">
      <c r="A852" s="1"/>
      <c r="B852" s="3"/>
      <c r="C852" s="3"/>
      <c r="D852" s="3"/>
      <c r="E852" s="3"/>
      <c r="F852" s="3"/>
      <c r="K852" s="1"/>
      <c r="M852" s="1"/>
      <c r="N852" s="1"/>
    </row>
    <row r="853" spans="1:14">
      <c r="A853" s="1"/>
      <c r="B853" s="3"/>
      <c r="C853" s="3"/>
      <c r="D853" s="3"/>
      <c r="E853" s="3"/>
      <c r="F853" s="3"/>
      <c r="K853" s="1"/>
      <c r="M853" s="1"/>
      <c r="N853" s="1"/>
    </row>
    <row r="854" spans="1:14">
      <c r="A854" s="1"/>
      <c r="B854" s="3"/>
      <c r="C854" s="3"/>
      <c r="D854" s="3"/>
      <c r="E854" s="3"/>
      <c r="F854" s="3"/>
      <c r="K854" s="1"/>
      <c r="M854" s="1"/>
      <c r="N854" s="1"/>
    </row>
    <row r="855" spans="1:14">
      <c r="A855" s="1"/>
      <c r="B855" s="3"/>
      <c r="C855" s="3"/>
      <c r="D855" s="3"/>
      <c r="E855" s="3"/>
      <c r="F855" s="3"/>
      <c r="K855" s="1"/>
      <c r="M855" s="1"/>
      <c r="N855" s="1"/>
    </row>
    <row r="856" spans="1:14">
      <c r="A856" s="1"/>
      <c r="B856" s="3"/>
      <c r="C856" s="3"/>
      <c r="D856" s="3"/>
      <c r="E856" s="3"/>
      <c r="F856" s="3"/>
      <c r="K856" s="1"/>
      <c r="M856" s="1"/>
      <c r="N856" s="1"/>
    </row>
    <row r="857" spans="1:14">
      <c r="A857" s="1"/>
      <c r="B857" s="3"/>
      <c r="C857" s="3"/>
      <c r="D857" s="3"/>
      <c r="E857" s="3"/>
      <c r="F857" s="3"/>
      <c r="K857" s="1"/>
      <c r="M857" s="1"/>
      <c r="N857" s="1"/>
    </row>
    <row r="858" spans="1:14">
      <c r="A858" s="1"/>
      <c r="B858" s="3"/>
      <c r="C858" s="3"/>
      <c r="D858" s="3"/>
      <c r="E858" s="3"/>
      <c r="F858" s="3"/>
      <c r="K858" s="1"/>
      <c r="N858" s="1"/>
    </row>
    <row r="859" spans="1:14">
      <c r="A859" s="1"/>
      <c r="B859" s="3"/>
      <c r="C859" s="3"/>
      <c r="D859" s="3"/>
      <c r="E859" s="3"/>
      <c r="F859" s="3"/>
      <c r="K859" s="1"/>
      <c r="M859" s="1"/>
      <c r="N859" s="1"/>
    </row>
    <row r="860" spans="1:14">
      <c r="A860" s="1"/>
      <c r="B860" s="3"/>
      <c r="C860" s="3"/>
      <c r="D860" s="3"/>
      <c r="E860" s="3"/>
      <c r="F860" s="3"/>
      <c r="K860" s="1"/>
      <c r="M860" s="1"/>
      <c r="N860" s="1"/>
    </row>
    <row r="861" spans="1:14">
      <c r="A861" s="1"/>
      <c r="B861" s="3"/>
      <c r="C861" s="3"/>
      <c r="D861" s="3"/>
      <c r="E861" s="3"/>
      <c r="F861" s="3"/>
      <c r="K861" s="1"/>
      <c r="M861" s="1"/>
      <c r="N861" s="1"/>
    </row>
    <row r="862" spans="1:14">
      <c r="A862" s="1"/>
      <c r="B862" s="3"/>
      <c r="C862" s="3"/>
      <c r="D862" s="3"/>
      <c r="E862" s="3"/>
      <c r="F862" s="3"/>
      <c r="G862" s="3"/>
      <c r="K862" s="1"/>
      <c r="M862" s="1"/>
      <c r="N862" s="1"/>
    </row>
    <row r="863" spans="1:14">
      <c r="A863" s="1"/>
      <c r="B863" s="3"/>
      <c r="C863" s="3"/>
      <c r="D863" s="3"/>
      <c r="E863" s="3"/>
      <c r="F863" s="3"/>
      <c r="K863" s="1"/>
      <c r="M863" s="1"/>
      <c r="N863" s="1"/>
    </row>
    <row r="864" spans="1:14">
      <c r="A864" s="1"/>
      <c r="B864" s="3"/>
      <c r="C864" s="3"/>
      <c r="D864" s="3"/>
      <c r="E864" s="3"/>
      <c r="F864" s="3"/>
      <c r="K864" s="1"/>
      <c r="M864" s="1"/>
      <c r="N864" s="1"/>
    </row>
    <row r="865" spans="1:14">
      <c r="A865" s="1"/>
      <c r="B865" s="3"/>
      <c r="C865" s="3"/>
      <c r="D865" s="3"/>
      <c r="E865" s="3"/>
      <c r="F865" s="3"/>
      <c r="K865" s="1"/>
      <c r="M865" s="1"/>
      <c r="N865" s="1"/>
    </row>
    <row r="866" spans="1:14">
      <c r="A866" s="1"/>
      <c r="B866" s="3"/>
      <c r="C866" s="3"/>
      <c r="D866" s="3"/>
      <c r="E866" s="3"/>
      <c r="F866" s="3"/>
      <c r="M866" s="1"/>
      <c r="N866" s="1"/>
    </row>
    <row r="867" spans="1:14">
      <c r="A867" s="1"/>
      <c r="B867" s="3"/>
      <c r="C867" s="3"/>
      <c r="D867" s="3"/>
      <c r="E867" s="3"/>
      <c r="F867" s="3"/>
      <c r="K867" s="1"/>
      <c r="M867" s="1"/>
      <c r="N867" s="1"/>
    </row>
    <row r="868" spans="1:14">
      <c r="A868" s="1"/>
      <c r="B868" s="3"/>
      <c r="C868" s="3"/>
      <c r="D868" s="3"/>
      <c r="E868" s="3"/>
      <c r="F868" s="3"/>
      <c r="K868" s="1"/>
      <c r="M868" s="1"/>
      <c r="N868" s="1"/>
    </row>
    <row r="869" spans="1:14">
      <c r="A869" s="1"/>
      <c r="B869" s="3"/>
      <c r="C869" s="3"/>
      <c r="D869" s="3"/>
      <c r="E869" s="3"/>
      <c r="F869" s="3"/>
      <c r="M869" s="1"/>
      <c r="N869" s="1"/>
    </row>
    <row r="870" spans="1:14">
      <c r="A870" s="1"/>
      <c r="B870" s="3"/>
      <c r="C870" s="3"/>
      <c r="D870" s="3"/>
      <c r="E870" s="3"/>
      <c r="F870" s="3"/>
      <c r="K870" s="1"/>
      <c r="M870" s="1"/>
      <c r="N870" s="1"/>
    </row>
    <row r="871" spans="1:14">
      <c r="A871" s="1"/>
      <c r="B871" s="3"/>
      <c r="C871" s="3"/>
      <c r="D871" s="3"/>
      <c r="E871" s="3"/>
      <c r="F871" s="3"/>
      <c r="K871" s="1"/>
      <c r="M871" s="1"/>
      <c r="N871" s="1"/>
    </row>
    <row r="872" spans="1:14">
      <c r="A872" s="1"/>
      <c r="B872" s="3"/>
      <c r="C872" s="3"/>
      <c r="D872" s="3"/>
      <c r="E872" s="3"/>
      <c r="F872" s="3"/>
      <c r="K872" s="1"/>
      <c r="M872" s="1"/>
      <c r="N872" s="1"/>
    </row>
    <row r="873" spans="1:14">
      <c r="A873" s="1"/>
      <c r="B873" s="3"/>
      <c r="C873" s="3"/>
      <c r="D873" s="3"/>
      <c r="E873" s="3"/>
      <c r="F873" s="3"/>
      <c r="K873" s="1"/>
      <c r="M873" s="1"/>
      <c r="N873" s="1"/>
    </row>
    <row r="874" spans="1:14">
      <c r="A874" s="1"/>
      <c r="B874" s="3"/>
      <c r="C874" s="3"/>
      <c r="D874" s="3"/>
      <c r="E874" s="3"/>
      <c r="F874" s="3"/>
      <c r="G874" s="3"/>
      <c r="K874" s="1"/>
      <c r="M874" s="1"/>
      <c r="N874" s="1"/>
    </row>
    <row r="875" spans="1:14">
      <c r="A875" s="1"/>
      <c r="B875" s="3"/>
      <c r="C875" s="3"/>
      <c r="D875" s="3"/>
      <c r="E875" s="3"/>
      <c r="F875" s="3"/>
      <c r="K875" s="1"/>
      <c r="M875" s="1"/>
      <c r="N875" s="1"/>
    </row>
    <row r="876" spans="1:14">
      <c r="A876" s="1"/>
      <c r="B876" s="3"/>
      <c r="C876" s="3"/>
      <c r="D876" s="3"/>
      <c r="E876" s="3"/>
      <c r="F876" s="3"/>
      <c r="K876" s="1"/>
      <c r="M876" s="1"/>
      <c r="N876" s="1"/>
    </row>
    <row r="877" spans="1:14">
      <c r="A877" s="1"/>
      <c r="B877" s="3"/>
      <c r="C877" s="3"/>
      <c r="D877" s="3"/>
      <c r="E877" s="3"/>
      <c r="F877" s="3"/>
      <c r="K877" s="1"/>
      <c r="M877" s="1"/>
      <c r="N877" s="1"/>
    </row>
    <row r="878" spans="1:14">
      <c r="A878" s="1"/>
      <c r="B878" s="3"/>
      <c r="C878" s="3"/>
      <c r="D878" s="3"/>
      <c r="E878" s="3"/>
      <c r="F878" s="3"/>
      <c r="K878" s="1"/>
      <c r="M878" s="1"/>
      <c r="N878" s="1"/>
    </row>
    <row r="879" spans="1:14">
      <c r="A879" s="1"/>
      <c r="B879" s="3"/>
      <c r="C879" s="3"/>
      <c r="D879" s="3"/>
      <c r="E879" s="3"/>
      <c r="F879" s="3"/>
      <c r="K879" s="1"/>
      <c r="M879" s="1"/>
      <c r="N879" s="1"/>
    </row>
    <row r="880" spans="1:14">
      <c r="A880" s="1"/>
      <c r="B880" s="3"/>
      <c r="C880" s="3"/>
      <c r="D880" s="3"/>
      <c r="E880" s="3"/>
      <c r="F880" s="3"/>
      <c r="K880" s="1"/>
      <c r="M880" s="1"/>
      <c r="N880" s="1"/>
    </row>
    <row r="881" spans="1:14">
      <c r="A881" s="1"/>
      <c r="B881" s="3"/>
      <c r="C881" s="3"/>
      <c r="D881" s="3"/>
      <c r="E881" s="3"/>
      <c r="F881" s="3"/>
      <c r="K881" s="1"/>
      <c r="M881" s="1"/>
      <c r="N881" s="1"/>
    </row>
    <row r="882" spans="1:14">
      <c r="A882" s="1"/>
      <c r="B882" s="3"/>
      <c r="C882" s="3"/>
      <c r="D882" s="3"/>
      <c r="E882" s="3"/>
      <c r="F882" s="3"/>
      <c r="K882" s="1"/>
      <c r="M882" s="1"/>
      <c r="N882" s="1"/>
    </row>
    <row r="883" spans="1:14">
      <c r="A883" s="1"/>
      <c r="B883" s="3"/>
      <c r="C883" s="3"/>
      <c r="D883" s="3"/>
      <c r="E883" s="3"/>
      <c r="F883" s="3"/>
      <c r="K883" s="1"/>
      <c r="M883" s="1"/>
      <c r="N883" s="1"/>
    </row>
    <row r="884" spans="1:14">
      <c r="A884" s="1"/>
      <c r="B884" s="3"/>
      <c r="C884" s="3"/>
      <c r="D884" s="3"/>
      <c r="E884" s="3"/>
      <c r="F884" s="3"/>
      <c r="K884" s="1"/>
      <c r="M884" s="1"/>
      <c r="N884" s="1"/>
    </row>
    <row r="885" spans="1:14">
      <c r="A885" s="1"/>
      <c r="B885" s="3"/>
      <c r="C885" s="3"/>
      <c r="D885" s="3"/>
      <c r="E885" s="3"/>
      <c r="F885" s="3"/>
      <c r="K885" s="1"/>
      <c r="M885" s="1"/>
      <c r="N885" s="1"/>
    </row>
    <row r="886" spans="1:14">
      <c r="A886" s="1"/>
      <c r="B886" s="3"/>
      <c r="C886" s="3"/>
      <c r="D886" s="3"/>
      <c r="E886" s="3"/>
      <c r="F886" s="3"/>
      <c r="K886" s="1"/>
      <c r="M886" s="1"/>
      <c r="N886" s="1"/>
    </row>
    <row r="887" spans="1:14">
      <c r="A887" s="1"/>
      <c r="B887" s="3"/>
      <c r="C887" s="3"/>
      <c r="D887" s="3"/>
      <c r="E887" s="3"/>
      <c r="F887" s="3"/>
      <c r="K887" s="1"/>
      <c r="M887" s="1"/>
      <c r="N887" s="1"/>
    </row>
    <row r="888" spans="1:14">
      <c r="A888" s="1"/>
      <c r="B888" s="3"/>
      <c r="C888" s="3"/>
      <c r="D888" s="3"/>
      <c r="E888" s="3"/>
      <c r="F888" s="3"/>
      <c r="G888" s="3"/>
      <c r="K888" s="1"/>
      <c r="M888" s="1"/>
      <c r="N888" s="1"/>
    </row>
    <row r="889" spans="1:14">
      <c r="A889" s="1"/>
      <c r="B889" s="3"/>
      <c r="C889" s="3"/>
      <c r="D889" s="3"/>
      <c r="E889" s="3"/>
      <c r="F889" s="3"/>
      <c r="G889" s="3"/>
      <c r="M889" s="1"/>
      <c r="N889" s="1"/>
    </row>
    <row r="890" spans="1:14">
      <c r="A890" s="1"/>
      <c r="B890" s="3"/>
      <c r="C890" s="3"/>
      <c r="D890" s="3"/>
      <c r="E890" s="3"/>
      <c r="F890" s="3"/>
      <c r="K890" s="1"/>
      <c r="M890" s="1"/>
      <c r="N890" s="1"/>
    </row>
    <row r="891" spans="1:14">
      <c r="A891" s="1"/>
      <c r="B891" s="3"/>
      <c r="C891" s="3"/>
      <c r="D891" s="3"/>
      <c r="E891" s="3"/>
      <c r="F891" s="3"/>
      <c r="K891" s="1"/>
      <c r="M891" s="1"/>
      <c r="N891" s="1"/>
    </row>
    <row r="892" spans="1:14">
      <c r="A892" s="1"/>
      <c r="B892" s="3"/>
      <c r="C892" s="3"/>
      <c r="D892" s="3"/>
      <c r="E892" s="3"/>
      <c r="F892" s="3"/>
      <c r="K892" s="1"/>
      <c r="M892" s="1"/>
      <c r="N892" s="1"/>
    </row>
    <row r="893" spans="1:14">
      <c r="A893" s="1"/>
      <c r="B893" s="3"/>
      <c r="C893" s="3"/>
      <c r="D893" s="3"/>
      <c r="E893" s="3"/>
      <c r="F893" s="3"/>
      <c r="K893" s="1"/>
      <c r="M893" s="1"/>
      <c r="N893" s="1"/>
    </row>
    <row r="894" spans="1:14">
      <c r="A894" s="1"/>
      <c r="B894" s="3"/>
      <c r="C894" s="3"/>
      <c r="D894" s="3"/>
      <c r="E894" s="3"/>
      <c r="F894" s="3"/>
      <c r="K894" s="1"/>
      <c r="M894" s="1"/>
      <c r="N894" s="1"/>
    </row>
    <row r="895" spans="1:14">
      <c r="A895" s="1"/>
      <c r="B895" s="3"/>
      <c r="C895" s="3"/>
      <c r="D895" s="3"/>
      <c r="E895" s="3"/>
      <c r="F895" s="3"/>
      <c r="K895" s="1"/>
      <c r="M895" s="1"/>
      <c r="N895" s="1"/>
    </row>
    <row r="896" spans="1:14">
      <c r="A896" s="1"/>
      <c r="B896" s="3"/>
      <c r="C896" s="3"/>
      <c r="D896" s="3"/>
      <c r="E896" s="3"/>
      <c r="F896" s="3"/>
      <c r="K896" s="1"/>
      <c r="M896" s="1"/>
      <c r="N896" s="1"/>
    </row>
    <row r="897" spans="1:14">
      <c r="A897" s="1"/>
      <c r="B897" s="3"/>
      <c r="C897" s="3"/>
      <c r="D897" s="3"/>
      <c r="E897" s="3"/>
      <c r="F897" s="3"/>
      <c r="K897" s="1"/>
      <c r="M897" s="1"/>
      <c r="N897" s="1"/>
    </row>
    <row r="898" spans="1:14">
      <c r="A898" s="1"/>
      <c r="B898" s="3"/>
      <c r="C898" s="3"/>
      <c r="D898" s="3"/>
      <c r="E898" s="3"/>
      <c r="F898" s="3"/>
      <c r="K898" s="1"/>
      <c r="M898" s="1"/>
      <c r="N898" s="1"/>
    </row>
    <row r="899" spans="1:14">
      <c r="A899" s="1"/>
      <c r="B899" s="3"/>
      <c r="C899" s="3"/>
      <c r="D899" s="3"/>
      <c r="E899" s="3"/>
      <c r="F899" s="3"/>
      <c r="K899" s="1"/>
      <c r="M899" s="1"/>
      <c r="N899" s="1"/>
    </row>
    <row r="900" spans="1:14">
      <c r="A900" s="1"/>
      <c r="B900" s="3"/>
      <c r="C900" s="3"/>
      <c r="D900" s="3"/>
      <c r="E900" s="3"/>
      <c r="F900" s="3"/>
      <c r="K900" s="1"/>
      <c r="M900" s="1"/>
      <c r="N900" s="1"/>
    </row>
    <row r="901" spans="1:14">
      <c r="A901" s="1"/>
      <c r="B901" s="3"/>
      <c r="C901" s="3"/>
      <c r="D901" s="3"/>
      <c r="E901" s="3"/>
      <c r="F901" s="3"/>
      <c r="K901" s="1"/>
      <c r="M901" s="1"/>
      <c r="N901" s="1"/>
    </row>
    <row r="902" spans="1:14">
      <c r="A902" s="1"/>
      <c r="B902" s="3"/>
      <c r="C902" s="3"/>
      <c r="D902" s="3"/>
      <c r="E902" s="3"/>
      <c r="F902" s="3"/>
      <c r="G902" s="3"/>
      <c r="K902" s="1"/>
      <c r="M902" s="1"/>
      <c r="N902" s="1"/>
    </row>
    <row r="903" spans="1:14">
      <c r="A903" s="1"/>
      <c r="B903" s="3"/>
      <c r="C903" s="3"/>
      <c r="D903" s="3"/>
      <c r="E903" s="3"/>
      <c r="F903" s="3"/>
      <c r="K903" s="1"/>
      <c r="M903" s="1"/>
      <c r="N903" s="1"/>
    </row>
    <row r="904" spans="1:14">
      <c r="A904" s="1"/>
      <c r="B904" s="3"/>
      <c r="C904" s="3"/>
      <c r="D904" s="3"/>
      <c r="E904" s="3"/>
      <c r="F904" s="3"/>
      <c r="K904" s="1"/>
      <c r="M904" s="1"/>
      <c r="N904" s="1"/>
    </row>
    <row r="905" spans="1:14">
      <c r="A905" s="1"/>
      <c r="B905" s="3"/>
      <c r="C905" s="3"/>
      <c r="D905" s="3"/>
      <c r="E905" s="3"/>
      <c r="F905" s="3"/>
      <c r="G905" s="3"/>
      <c r="K905" s="1"/>
      <c r="M905" s="1"/>
      <c r="N905" s="1"/>
    </row>
    <row r="906" spans="1:14">
      <c r="A906" s="1"/>
      <c r="B906" s="3"/>
      <c r="C906" s="3"/>
      <c r="D906" s="3"/>
      <c r="E906" s="3"/>
      <c r="F906" s="3"/>
      <c r="K906" s="1"/>
      <c r="M906" s="1"/>
      <c r="N906" s="1"/>
    </row>
    <row r="907" spans="1:14">
      <c r="A907" s="1"/>
      <c r="B907" s="3"/>
      <c r="C907" s="3"/>
      <c r="D907" s="3"/>
      <c r="E907" s="3"/>
      <c r="F907" s="3"/>
      <c r="K907" s="1"/>
      <c r="M907" s="1"/>
      <c r="N907" s="1"/>
    </row>
    <row r="908" spans="1:14">
      <c r="A908" s="1"/>
      <c r="B908" s="3"/>
      <c r="C908" s="3"/>
      <c r="D908" s="3"/>
      <c r="E908" s="3"/>
      <c r="F908" s="3"/>
      <c r="K908" s="1"/>
      <c r="M908" s="1"/>
      <c r="N908" s="1"/>
    </row>
    <row r="909" spans="1:14">
      <c r="A909" s="1"/>
      <c r="B909" s="3"/>
      <c r="C909" s="3"/>
      <c r="D909" s="3"/>
      <c r="E909" s="3"/>
      <c r="F909" s="3"/>
      <c r="K909" s="1"/>
      <c r="M909" s="1"/>
      <c r="N909" s="1"/>
    </row>
    <row r="910" spans="1:14">
      <c r="A910" s="1"/>
      <c r="B910" s="3"/>
      <c r="C910" s="3"/>
      <c r="D910" s="3"/>
      <c r="E910" s="3"/>
      <c r="F910" s="3"/>
      <c r="K910" s="1"/>
      <c r="M910" s="1"/>
      <c r="N910" s="1"/>
    </row>
    <row r="911" spans="1:14">
      <c r="A911" s="1"/>
      <c r="B911" s="3"/>
      <c r="C911" s="3"/>
      <c r="D911" s="3"/>
      <c r="E911" s="3"/>
      <c r="F911" s="3"/>
      <c r="G911" s="3"/>
      <c r="K911" s="1"/>
      <c r="M911" s="1"/>
      <c r="N911" s="1"/>
    </row>
    <row r="912" spans="1:14">
      <c r="A912" s="1"/>
      <c r="B912" s="3"/>
      <c r="C912" s="3"/>
      <c r="D912" s="3"/>
      <c r="E912" s="3"/>
      <c r="F912" s="3"/>
      <c r="K912" s="1"/>
      <c r="M912" s="1"/>
      <c r="N912" s="1"/>
    </row>
    <row r="913" spans="1:14">
      <c r="A913" s="1"/>
      <c r="B913" s="3"/>
      <c r="C913" s="3"/>
      <c r="D913" s="3"/>
      <c r="E913" s="3"/>
      <c r="F913" s="3"/>
      <c r="K913" s="1"/>
      <c r="M913" s="1"/>
      <c r="N913" s="1"/>
    </row>
    <row r="914" spans="1:14">
      <c r="A914" s="1"/>
      <c r="B914" s="3"/>
      <c r="C914" s="3"/>
      <c r="D914" s="3"/>
      <c r="E914" s="3"/>
      <c r="F914" s="3"/>
      <c r="K914" s="1"/>
      <c r="M914" s="1"/>
      <c r="N914" s="1"/>
    </row>
    <row r="915" spans="1:14">
      <c r="A915" s="1"/>
      <c r="B915" s="3"/>
      <c r="C915" s="3"/>
      <c r="D915" s="3"/>
      <c r="E915" s="3"/>
      <c r="F915" s="3"/>
      <c r="M915" s="1"/>
      <c r="N915" s="1"/>
    </row>
    <row r="916" spans="1:14">
      <c r="A916" s="1"/>
      <c r="B916" s="3"/>
      <c r="C916" s="3"/>
      <c r="D916" s="3"/>
      <c r="E916" s="3"/>
      <c r="F916" s="3"/>
      <c r="G916" s="3"/>
      <c r="M916" s="1"/>
      <c r="N916" s="1"/>
    </row>
    <row r="917" spans="1:14">
      <c r="A917" s="1"/>
      <c r="B917" s="3"/>
      <c r="C917" s="3"/>
      <c r="D917" s="3"/>
      <c r="E917" s="3"/>
      <c r="F917" s="3"/>
      <c r="K917" s="1"/>
      <c r="M917" s="1"/>
      <c r="N917" s="1"/>
    </row>
    <row r="918" spans="1:14">
      <c r="A918" s="1"/>
      <c r="B918" s="3"/>
      <c r="C918" s="3"/>
      <c r="D918" s="3"/>
      <c r="E918" s="3"/>
      <c r="F918" s="3"/>
      <c r="G918" s="3"/>
      <c r="K918" s="1"/>
      <c r="M918" s="1"/>
      <c r="N918" s="1"/>
    </row>
    <row r="919" spans="1:14">
      <c r="A919" s="1"/>
      <c r="B919" s="3"/>
      <c r="C919" s="3"/>
      <c r="D919" s="3"/>
      <c r="E919" s="3"/>
      <c r="F919" s="3"/>
      <c r="K919" s="1"/>
      <c r="M919" s="1"/>
      <c r="N919" s="1"/>
    </row>
    <row r="920" spans="1:14">
      <c r="A920" s="1"/>
      <c r="B920" s="3"/>
      <c r="C920" s="3"/>
      <c r="D920" s="3"/>
      <c r="E920" s="3"/>
      <c r="F920" s="3"/>
      <c r="K920" s="1"/>
      <c r="M920" s="1"/>
      <c r="N920" s="1"/>
    </row>
    <row r="921" spans="1:14">
      <c r="A921" s="1"/>
      <c r="B921" s="3"/>
      <c r="C921" s="3"/>
      <c r="D921" s="3"/>
      <c r="E921" s="3"/>
      <c r="F921" s="3"/>
      <c r="G921" s="3"/>
      <c r="K921" s="1"/>
      <c r="M921" s="1"/>
      <c r="N921" s="1"/>
    </row>
    <row r="922" spans="1:14">
      <c r="A922" s="1"/>
      <c r="B922" s="3"/>
      <c r="C922" s="3"/>
      <c r="D922" s="3"/>
      <c r="E922" s="3"/>
      <c r="F922" s="3"/>
      <c r="K922" s="1"/>
      <c r="M922" s="1"/>
      <c r="N922" s="1"/>
    </row>
    <row r="923" spans="1:14">
      <c r="A923" s="1"/>
      <c r="B923" s="3"/>
      <c r="C923" s="3"/>
      <c r="D923" s="3"/>
      <c r="E923" s="3"/>
      <c r="F923" s="3"/>
      <c r="K923" s="1"/>
      <c r="M923" s="1"/>
      <c r="N923" s="1"/>
    </row>
    <row r="924" spans="1:14">
      <c r="A924" s="1"/>
      <c r="B924" s="3"/>
      <c r="C924" s="3"/>
      <c r="D924" s="3"/>
      <c r="E924" s="3"/>
      <c r="F924" s="3"/>
      <c r="K924" s="1"/>
      <c r="M924" s="1"/>
      <c r="N924" s="1"/>
    </row>
    <row r="925" spans="1:14">
      <c r="A925" s="1"/>
      <c r="B925" s="3"/>
      <c r="C925" s="3"/>
      <c r="D925" s="3"/>
      <c r="E925" s="3"/>
      <c r="F925" s="3"/>
      <c r="K925" s="1"/>
      <c r="M925" s="1"/>
      <c r="N925" s="1"/>
    </row>
    <row r="926" spans="1:14">
      <c r="A926" s="1"/>
      <c r="B926" s="3"/>
      <c r="C926" s="3"/>
      <c r="D926" s="3"/>
      <c r="E926" s="3"/>
      <c r="F926" s="3"/>
      <c r="K926" s="1"/>
      <c r="M926" s="1"/>
      <c r="N926" s="1"/>
    </row>
    <row r="927" spans="1:14">
      <c r="A927" s="1"/>
      <c r="B927" s="3"/>
      <c r="C927" s="3"/>
      <c r="D927" s="3"/>
      <c r="E927" s="3"/>
      <c r="F927" s="3"/>
      <c r="K927" s="1"/>
      <c r="M927" s="1"/>
      <c r="N927" s="1"/>
    </row>
    <row r="928" spans="1:14">
      <c r="A928" s="1"/>
      <c r="B928" s="3"/>
      <c r="C928" s="3"/>
      <c r="D928" s="3"/>
      <c r="E928" s="3"/>
      <c r="F928" s="3"/>
      <c r="K928" s="1"/>
      <c r="M928" s="1"/>
      <c r="N928" s="1"/>
    </row>
    <row r="929" spans="1:14">
      <c r="A929" s="1"/>
      <c r="B929" s="3"/>
      <c r="C929" s="3"/>
      <c r="D929" s="3"/>
      <c r="E929" s="3"/>
      <c r="F929" s="3"/>
      <c r="K929" s="1"/>
      <c r="M929" s="1"/>
      <c r="N929" s="1"/>
    </row>
    <row r="930" spans="1:14">
      <c r="A930" s="1"/>
      <c r="B930" s="3"/>
      <c r="C930" s="3"/>
      <c r="D930" s="3"/>
      <c r="E930" s="3"/>
      <c r="F930" s="3"/>
      <c r="G930" s="3"/>
      <c r="K930" s="1"/>
      <c r="M930" s="1"/>
      <c r="N930" s="1"/>
    </row>
    <row r="931" spans="1:14">
      <c r="A931" s="1"/>
      <c r="B931" s="3"/>
      <c r="C931" s="3"/>
      <c r="D931" s="3"/>
      <c r="E931" s="3"/>
      <c r="F931" s="3"/>
      <c r="K931" s="1"/>
      <c r="M931" s="1"/>
      <c r="N931" s="1"/>
    </row>
    <row r="932" spans="1:14">
      <c r="A932" s="1"/>
      <c r="B932" s="3"/>
      <c r="C932" s="3"/>
      <c r="D932" s="3"/>
      <c r="E932" s="3"/>
      <c r="F932" s="3"/>
      <c r="K932" s="1"/>
      <c r="M932" s="1"/>
      <c r="N932" s="1"/>
    </row>
    <row r="933" spans="1:14">
      <c r="A933" s="1"/>
      <c r="B933" s="3"/>
      <c r="C933" s="3"/>
      <c r="D933" s="3"/>
      <c r="E933" s="3"/>
      <c r="F933" s="3"/>
      <c r="K933" s="1"/>
      <c r="M933" s="1"/>
      <c r="N933" s="1"/>
    </row>
    <row r="934" spans="1:14">
      <c r="A934" s="1"/>
      <c r="B934" s="3"/>
      <c r="C934" s="3"/>
      <c r="D934" s="3"/>
      <c r="E934" s="3"/>
      <c r="F934" s="3"/>
      <c r="K934" s="1"/>
      <c r="M934" s="1"/>
      <c r="N934" s="1"/>
    </row>
    <row r="935" spans="1:14">
      <c r="A935" s="1"/>
      <c r="B935" s="3"/>
      <c r="C935" s="3"/>
      <c r="D935" s="3"/>
      <c r="E935" s="3"/>
      <c r="F935" s="3"/>
      <c r="K935" s="1"/>
      <c r="M935" s="1"/>
      <c r="N935" s="1"/>
    </row>
    <row r="936" spans="1:14">
      <c r="A936" s="1"/>
      <c r="B936" s="3"/>
      <c r="C936" s="3"/>
      <c r="D936" s="3"/>
      <c r="E936" s="3"/>
      <c r="F936" s="3"/>
      <c r="K936" s="1"/>
      <c r="M936" s="1"/>
      <c r="N936" s="1"/>
    </row>
    <row r="937" spans="1:14">
      <c r="A937" s="1"/>
      <c r="B937" s="3"/>
      <c r="C937" s="3"/>
      <c r="D937" s="3"/>
      <c r="E937" s="3"/>
      <c r="F937" s="3"/>
      <c r="K937" s="1"/>
      <c r="M937" s="1"/>
      <c r="N937" s="1"/>
    </row>
    <row r="938" spans="1:14">
      <c r="A938" s="1"/>
      <c r="B938" s="3"/>
      <c r="C938" s="3"/>
      <c r="D938" s="3"/>
      <c r="E938" s="3"/>
      <c r="F938" s="3"/>
      <c r="K938" s="1"/>
      <c r="M938" s="1"/>
      <c r="N938" s="1"/>
    </row>
    <row r="939" spans="1:14">
      <c r="A939" s="1"/>
      <c r="B939" s="3"/>
      <c r="C939" s="3"/>
      <c r="D939" s="3"/>
      <c r="E939" s="3"/>
      <c r="F939" s="3"/>
      <c r="G939" s="3"/>
      <c r="K939" s="1"/>
      <c r="M939" s="1"/>
      <c r="N939" s="1"/>
    </row>
    <row r="940" spans="1:14">
      <c r="A940" s="1"/>
      <c r="B940" s="3"/>
      <c r="C940" s="3"/>
      <c r="D940" s="3"/>
      <c r="E940" s="3"/>
      <c r="F940" s="3"/>
      <c r="K940" s="1"/>
      <c r="M940" s="1"/>
      <c r="N940" s="1"/>
    </row>
    <row r="941" spans="1:14">
      <c r="A941" s="1"/>
      <c r="B941" s="3"/>
      <c r="C941" s="3"/>
      <c r="D941" s="3"/>
      <c r="E941" s="3"/>
      <c r="F941" s="3"/>
      <c r="K941" s="1"/>
      <c r="M941" s="1"/>
      <c r="N941" s="1"/>
    </row>
    <row r="942" spans="1:14">
      <c r="A942" s="1"/>
      <c r="B942" s="3"/>
      <c r="C942" s="3"/>
      <c r="D942" s="3"/>
      <c r="E942" s="3"/>
      <c r="F942" s="3"/>
      <c r="K942" s="1"/>
      <c r="M942" s="1"/>
      <c r="N942" s="1"/>
    </row>
    <row r="943" spans="1:14">
      <c r="A943" s="1"/>
      <c r="B943" s="3"/>
      <c r="C943" s="3"/>
      <c r="D943" s="3"/>
      <c r="E943" s="3"/>
      <c r="F943" s="3"/>
      <c r="K943" s="1"/>
      <c r="M943" s="1"/>
      <c r="N943" s="1"/>
    </row>
    <row r="944" spans="1:14">
      <c r="A944" s="1"/>
      <c r="B944" s="3"/>
      <c r="C944" s="3"/>
      <c r="D944" s="3"/>
      <c r="E944" s="3"/>
      <c r="F944" s="3"/>
      <c r="K944" s="1"/>
      <c r="M944" s="1"/>
      <c r="N944" s="1"/>
    </row>
    <row r="945" spans="1:14">
      <c r="A945" s="1"/>
      <c r="B945" s="3"/>
      <c r="C945" s="3"/>
      <c r="D945" s="3"/>
      <c r="E945" s="3"/>
      <c r="F945" s="3"/>
      <c r="K945" s="1"/>
      <c r="M945" s="1"/>
      <c r="N945" s="1"/>
    </row>
    <row r="946" spans="1:14">
      <c r="A946" s="1"/>
      <c r="B946" s="3"/>
      <c r="C946" s="3"/>
      <c r="D946" s="3"/>
      <c r="E946" s="3"/>
      <c r="F946" s="3"/>
      <c r="K946" s="1"/>
      <c r="M946" s="1"/>
      <c r="N946" s="1"/>
    </row>
    <row r="947" spans="1:14">
      <c r="A947" s="1"/>
      <c r="B947" s="3"/>
      <c r="C947" s="3"/>
      <c r="D947" s="3"/>
      <c r="E947" s="3"/>
      <c r="F947" s="3"/>
      <c r="K947" s="1"/>
      <c r="M947" s="1"/>
      <c r="N947" s="1"/>
    </row>
    <row r="948" spans="1:14">
      <c r="A948" s="1"/>
      <c r="B948" s="3"/>
      <c r="C948" s="3"/>
      <c r="D948" s="3"/>
      <c r="E948" s="3"/>
      <c r="F948" s="3"/>
      <c r="K948" s="1"/>
      <c r="M948" s="1"/>
      <c r="N948" s="1"/>
    </row>
    <row r="949" spans="1:14">
      <c r="A949" s="1"/>
      <c r="B949" s="3"/>
      <c r="C949" s="3"/>
      <c r="D949" s="3"/>
      <c r="E949" s="3"/>
      <c r="F949" s="3"/>
      <c r="K949" s="1"/>
      <c r="M949" s="1"/>
      <c r="N949" s="1"/>
    </row>
    <row r="950" spans="1:14">
      <c r="A950" s="1"/>
      <c r="B950" s="3"/>
      <c r="C950" s="3"/>
      <c r="D950" s="3"/>
      <c r="E950" s="3"/>
      <c r="F950" s="3"/>
      <c r="K950" s="1"/>
      <c r="M950" s="1"/>
      <c r="N950" s="1"/>
    </row>
    <row r="951" spans="1:14">
      <c r="A951" s="1"/>
      <c r="B951" s="3"/>
      <c r="C951" s="3"/>
      <c r="D951" s="3"/>
      <c r="E951" s="3"/>
      <c r="F951" s="3"/>
      <c r="K951" s="1"/>
      <c r="M951" s="1"/>
      <c r="N951" s="1"/>
    </row>
    <row r="952" spans="1:14">
      <c r="A952" s="1"/>
      <c r="B952" s="3"/>
      <c r="C952" s="3"/>
      <c r="D952" s="3"/>
      <c r="E952" s="3"/>
      <c r="F952" s="3"/>
      <c r="K952" s="1"/>
      <c r="M952" s="1"/>
      <c r="N952" s="1"/>
    </row>
    <row r="953" spans="1:14">
      <c r="A953" s="1"/>
      <c r="B953" s="3"/>
      <c r="C953" s="3"/>
      <c r="D953" s="3"/>
      <c r="E953" s="3"/>
      <c r="F953" s="3"/>
      <c r="K953" s="1"/>
      <c r="M953" s="1"/>
      <c r="N953" s="1"/>
    </row>
    <row r="954" spans="1:14">
      <c r="A954" s="1"/>
      <c r="B954" s="3"/>
      <c r="C954" s="3"/>
      <c r="D954" s="3"/>
      <c r="E954" s="3"/>
      <c r="F954" s="3"/>
      <c r="K954" s="1"/>
      <c r="M954" s="1"/>
      <c r="N954" s="1"/>
    </row>
    <row r="955" spans="1:14">
      <c r="A955" s="1"/>
      <c r="B955" s="3"/>
      <c r="C955" s="3"/>
      <c r="D955" s="3"/>
      <c r="E955" s="3"/>
      <c r="F955" s="3"/>
      <c r="K955" s="1"/>
      <c r="M955" s="1"/>
      <c r="N955" s="1"/>
    </row>
    <row r="956" spans="1:14">
      <c r="A956" s="1"/>
      <c r="B956" s="3"/>
      <c r="C956" s="3"/>
      <c r="D956" s="3"/>
      <c r="E956" s="3"/>
      <c r="F956" s="3"/>
      <c r="K956" s="1"/>
      <c r="M956" s="1"/>
      <c r="N956" s="1"/>
    </row>
    <row r="957" spans="1:14">
      <c r="A957" s="1"/>
      <c r="B957" s="3"/>
      <c r="C957" s="3"/>
      <c r="D957" s="3"/>
      <c r="E957" s="3"/>
      <c r="F957" s="3"/>
      <c r="K957" s="1"/>
      <c r="M957" s="1"/>
      <c r="N957" s="1"/>
    </row>
    <row r="958" spans="1:14">
      <c r="A958" s="1"/>
      <c r="B958" s="3"/>
      <c r="C958" s="3"/>
      <c r="D958" s="3"/>
      <c r="E958" s="3"/>
      <c r="F958" s="3"/>
      <c r="K958" s="1"/>
      <c r="M958" s="1"/>
      <c r="N958" s="1"/>
    </row>
    <row r="959" spans="1:14">
      <c r="A959" s="1"/>
      <c r="B959" s="3"/>
      <c r="C959" s="3"/>
      <c r="D959" s="3"/>
      <c r="E959" s="3"/>
      <c r="F959" s="3"/>
      <c r="K959" s="1"/>
      <c r="M959" s="1"/>
    </row>
    <row r="960" spans="1:14">
      <c r="A960" s="1"/>
      <c r="B960" s="3"/>
      <c r="C960" s="3"/>
      <c r="D960" s="3"/>
      <c r="E960" s="3"/>
      <c r="F960" s="3"/>
      <c r="K960" s="1"/>
      <c r="M960" s="1"/>
    </row>
    <row r="961" spans="1:13">
      <c r="A961" s="1"/>
      <c r="B961" s="3"/>
      <c r="C961" s="3"/>
      <c r="D961" s="3"/>
      <c r="E961" s="3"/>
      <c r="F961" s="3"/>
      <c r="K961" s="1"/>
      <c r="M961" s="1"/>
    </row>
    <row r="962" spans="1:13">
      <c r="A962" s="1"/>
      <c r="B962" s="3"/>
      <c r="C962" s="3"/>
      <c r="D962" s="3"/>
      <c r="E962" s="3"/>
      <c r="F962" s="3"/>
      <c r="K962" s="1"/>
      <c r="M962" s="1"/>
    </row>
    <row r="963" spans="1:13">
      <c r="A963" s="1"/>
      <c r="B963" s="3"/>
      <c r="C963" s="3"/>
      <c r="D963" s="3"/>
      <c r="E963" s="3"/>
      <c r="F963" s="3"/>
      <c r="K963" s="1"/>
      <c r="M963" s="1"/>
    </row>
    <row r="964" spans="1:13">
      <c r="A964" s="1"/>
      <c r="B964" s="3"/>
      <c r="C964" s="3"/>
      <c r="D964" s="3"/>
      <c r="E964" s="3"/>
      <c r="F964" s="3"/>
      <c r="K964" s="1"/>
      <c r="M964" s="1"/>
    </row>
    <row r="965" spans="1:13">
      <c r="A965" s="1"/>
      <c r="B965" s="3"/>
      <c r="C965" s="3"/>
      <c r="D965" s="3"/>
      <c r="E965" s="3"/>
      <c r="F965" s="3"/>
      <c r="K965" s="1"/>
      <c r="M965" s="1"/>
    </row>
    <row r="966" spans="1:13">
      <c r="A966" s="1"/>
      <c r="B966" s="3"/>
      <c r="C966" s="3"/>
      <c r="D966" s="3"/>
      <c r="E966" s="3"/>
      <c r="F966" s="3"/>
      <c r="G966" s="3"/>
      <c r="K966" s="1"/>
      <c r="M966" s="1"/>
    </row>
    <row r="967" spans="1:13">
      <c r="A967" s="1"/>
      <c r="B967" s="3"/>
      <c r="C967" s="3"/>
      <c r="D967" s="3"/>
      <c r="E967" s="3"/>
      <c r="F967" s="3"/>
      <c r="G967" s="3"/>
      <c r="K967" s="1"/>
      <c r="M967" s="1"/>
    </row>
    <row r="968" spans="1:13">
      <c r="A968" s="1"/>
      <c r="B968" s="3"/>
      <c r="C968" s="3"/>
      <c r="D968" s="3"/>
      <c r="E968" s="3"/>
      <c r="F968" s="3"/>
      <c r="G968" s="3"/>
      <c r="K968" s="1"/>
      <c r="M968" s="1"/>
    </row>
    <row r="969" spans="1:13">
      <c r="A969" s="1"/>
      <c r="B969" s="3"/>
      <c r="C969" s="3"/>
      <c r="D969" s="3"/>
      <c r="E969" s="3"/>
      <c r="F969" s="3"/>
      <c r="G969" s="3"/>
      <c r="M969" s="1"/>
    </row>
    <row r="970" spans="1:13">
      <c r="A970" s="1"/>
      <c r="B970" s="3"/>
      <c r="C970" s="3"/>
      <c r="D970" s="3"/>
      <c r="E970" s="3"/>
      <c r="F970" s="3"/>
      <c r="G970" s="3"/>
      <c r="K970" s="1"/>
      <c r="M970" s="1"/>
    </row>
    <row r="971" spans="1:13">
      <c r="A971" s="1"/>
      <c r="B971" s="3"/>
      <c r="C971" s="3"/>
      <c r="D971" s="3"/>
      <c r="E971" s="3"/>
      <c r="F971" s="3"/>
      <c r="G971" s="3"/>
      <c r="K971" s="1"/>
      <c r="M971" s="1"/>
    </row>
    <row r="972" spans="1:13">
      <c r="A972" s="1"/>
      <c r="B972" s="3"/>
      <c r="C972" s="3"/>
      <c r="D972" s="3"/>
      <c r="E972" s="3"/>
      <c r="F972" s="3"/>
      <c r="G972" s="3"/>
      <c r="K972" s="1"/>
      <c r="M972" s="1"/>
    </row>
    <row r="973" spans="1:13">
      <c r="A973" s="1"/>
      <c r="B973" s="3"/>
      <c r="C973" s="3"/>
      <c r="D973" s="3"/>
      <c r="E973" s="3"/>
      <c r="F973" s="3"/>
      <c r="G973" s="3"/>
      <c r="K973" s="1"/>
      <c r="M973" s="1"/>
    </row>
    <row r="974" spans="1:13">
      <c r="A974" s="1"/>
      <c r="B974" s="3"/>
      <c r="C974" s="3"/>
      <c r="D974" s="3"/>
      <c r="E974" s="3"/>
      <c r="F974" s="3"/>
      <c r="G974" s="3"/>
      <c r="K974" s="1"/>
      <c r="M974" s="1"/>
    </row>
    <row r="975" spans="1:13">
      <c r="A975" s="1"/>
      <c r="B975" s="3"/>
      <c r="C975" s="3"/>
      <c r="D975" s="3"/>
      <c r="E975" s="3"/>
      <c r="F975" s="3"/>
      <c r="G975" s="3"/>
      <c r="K975" s="1"/>
      <c r="M975" s="1"/>
    </row>
    <row r="976" spans="1:13">
      <c r="A976" s="1"/>
      <c r="B976" s="3"/>
      <c r="C976" s="3"/>
      <c r="D976" s="3"/>
      <c r="E976" s="3"/>
      <c r="F976" s="3"/>
      <c r="G976" s="3"/>
      <c r="K976" s="1"/>
      <c r="M976" s="1"/>
    </row>
    <row r="977" spans="1:13">
      <c r="A977" s="1"/>
      <c r="B977" s="3"/>
      <c r="C977" s="3"/>
      <c r="D977" s="3"/>
      <c r="E977" s="3"/>
      <c r="F977" s="3"/>
      <c r="G977" s="3"/>
      <c r="K977" s="1"/>
      <c r="M977" s="1"/>
    </row>
    <row r="978" spans="1:13">
      <c r="A978" s="1"/>
      <c r="B978" s="3"/>
      <c r="C978" s="3"/>
      <c r="D978" s="3"/>
      <c r="E978" s="3"/>
      <c r="F978" s="3"/>
      <c r="G978" s="3"/>
      <c r="K978" s="1"/>
      <c r="M978" s="1"/>
    </row>
    <row r="979" spans="1:13">
      <c r="A979" s="1"/>
      <c r="B979" s="3"/>
      <c r="C979" s="3"/>
      <c r="D979" s="3"/>
      <c r="E979" s="3"/>
      <c r="F979" s="3"/>
      <c r="G979" s="3"/>
      <c r="K979" s="1"/>
      <c r="M979" s="1"/>
    </row>
    <row r="980" spans="1:13">
      <c r="A980" s="1"/>
      <c r="B980" s="3"/>
      <c r="C980" s="3"/>
      <c r="D980" s="3"/>
      <c r="E980" s="3"/>
      <c r="F980" s="3"/>
      <c r="K980" s="1"/>
      <c r="M980" s="1"/>
    </row>
    <row r="981" spans="1:13">
      <c r="A981" s="1"/>
      <c r="B981" s="3"/>
      <c r="C981" s="3"/>
      <c r="D981" s="3"/>
      <c r="E981" s="3"/>
      <c r="F981" s="3"/>
      <c r="G981" s="3"/>
      <c r="K981" s="1"/>
      <c r="M981" s="1"/>
    </row>
    <row r="982" spans="1:13">
      <c r="A982" s="1"/>
      <c r="B982" s="3"/>
      <c r="C982" s="3"/>
      <c r="D982" s="3"/>
      <c r="E982" s="3"/>
      <c r="F982" s="3"/>
      <c r="G982" s="3"/>
      <c r="K982" s="1"/>
      <c r="M982" s="1"/>
    </row>
    <row r="983" spans="1:13">
      <c r="A983" s="1"/>
      <c r="B983" s="3"/>
      <c r="C983" s="3"/>
      <c r="D983" s="3"/>
      <c r="E983" s="3"/>
      <c r="F983" s="3"/>
      <c r="G983" s="3"/>
      <c r="K983" s="1"/>
      <c r="M983" s="1"/>
    </row>
    <row r="984" spans="1:13">
      <c r="A984" s="1"/>
      <c r="B984" s="3"/>
      <c r="C984" s="3"/>
      <c r="D984" s="3"/>
      <c r="E984" s="3"/>
      <c r="F984" s="3"/>
      <c r="G984" s="3"/>
      <c r="K984" s="1"/>
      <c r="M984" s="1"/>
    </row>
    <row r="985" spans="1:13">
      <c r="A985" s="1"/>
      <c r="B985" s="3"/>
      <c r="C985" s="3"/>
      <c r="D985" s="3"/>
      <c r="E985" s="3"/>
      <c r="F985" s="3"/>
      <c r="G985" s="3"/>
      <c r="K985" s="1"/>
      <c r="M985" s="1"/>
    </row>
    <row r="986" spans="1:13">
      <c r="A986" s="1"/>
      <c r="B986" s="3"/>
      <c r="C986" s="3"/>
      <c r="D986" s="3"/>
      <c r="E986" s="3"/>
      <c r="F986" s="3"/>
      <c r="G986" s="3"/>
      <c r="K986" s="1"/>
      <c r="M986" s="1"/>
    </row>
    <row r="987" spans="1:13">
      <c r="A987" s="1"/>
      <c r="B987" s="3"/>
      <c r="C987" s="3"/>
      <c r="D987" s="3"/>
      <c r="E987" s="3"/>
      <c r="F987" s="3"/>
      <c r="K987" s="1"/>
      <c r="M987" s="1"/>
    </row>
    <row r="988" spans="1:13">
      <c r="A988" s="1"/>
      <c r="B988" s="3"/>
      <c r="C988" s="3"/>
      <c r="D988" s="3"/>
      <c r="E988" s="3"/>
      <c r="F988" s="3"/>
      <c r="K988" s="1"/>
      <c r="M988" s="1"/>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49 L76:L110">
    <cfRule type="colorScale" priority="49">
      <colorScale>
        <cfvo type="min"/>
        <cfvo type="percentile" val="50"/>
        <cfvo type="max"/>
        <color rgb="FF63BE7B"/>
        <color rgb="FFFFEB84"/>
        <color rgb="FFF8696B"/>
      </colorScale>
    </cfRule>
    <cfRule type="colorScale" priority="50">
      <colorScale>
        <cfvo type="min"/>
        <cfvo type="percentile" val="50"/>
        <cfvo type="max"/>
        <color rgb="FF63BE7B"/>
        <color rgb="FFFFEB84"/>
        <color rgb="FFF8696B"/>
      </colorScale>
    </cfRule>
    <cfRule type="colorScale" priority="51">
      <colorScale>
        <cfvo type="min"/>
        <cfvo type="percentile" val="50"/>
        <cfvo type="max"/>
        <color rgb="FF63BE7B"/>
        <color rgb="FFFFEB84"/>
        <color rgb="FFF8696B"/>
      </colorScale>
    </cfRule>
    <cfRule type="colorScale" priority="52">
      <colorScale>
        <cfvo type="min"/>
        <cfvo type="percentile" val="50"/>
        <cfvo type="max"/>
        <color rgb="FF63BE7B"/>
        <color rgb="FFFFEB84"/>
        <color rgb="FFF8696B"/>
      </colorScale>
    </cfRule>
  </conditionalFormatting>
  <conditionalFormatting sqref="L2:L110">
    <cfRule type="colorScale" priority="43">
      <colorScale>
        <cfvo type="min"/>
        <cfvo type="percentile" val="50"/>
        <cfvo type="max"/>
        <color rgb="FF63BE7B"/>
        <color rgb="FFFFEB84"/>
        <color rgb="FFF8696B"/>
      </colorScale>
    </cfRule>
    <cfRule type="colorScale" priority="44">
      <colorScale>
        <cfvo type="min"/>
        <cfvo type="percentile" val="50"/>
        <cfvo type="max"/>
        <color rgb="FF63BE7B"/>
        <color rgb="FFFFEB84"/>
        <color rgb="FFF8696B"/>
      </colorScale>
    </cfRule>
  </conditionalFormatting>
  <conditionalFormatting sqref="L50:L75">
    <cfRule type="colorScale" priority="45">
      <colorScale>
        <cfvo type="min"/>
        <cfvo type="percentile" val="50"/>
        <cfvo type="max"/>
        <color rgb="FF63BE7B"/>
        <color rgb="FFFFEB84"/>
        <color rgb="FFF8696B"/>
      </colorScale>
    </cfRule>
    <cfRule type="colorScale" priority="46">
      <colorScale>
        <cfvo type="min"/>
        <cfvo type="percentile" val="50"/>
        <cfvo type="max"/>
        <color rgb="FF63BE7B"/>
        <color rgb="FFFFEB84"/>
        <color rgb="FFF8696B"/>
      </colorScale>
    </cfRule>
    <cfRule type="colorScale" priority="47">
      <colorScale>
        <cfvo type="min"/>
        <cfvo type="percentile" val="50"/>
        <cfvo type="max"/>
        <color rgb="FF63BE7B"/>
        <color rgb="FFFFEB84"/>
        <color rgb="FFF8696B"/>
      </colorScale>
    </cfRule>
    <cfRule type="colorScale" priority="48">
      <colorScale>
        <cfvo type="min"/>
        <cfvo type="percentile" val="50"/>
        <cfvo type="max"/>
        <color rgb="FF63BE7B"/>
        <color rgb="FFFFEB84"/>
        <color rgb="FFF8696B"/>
      </colorScale>
    </cfRule>
  </conditionalFormatting>
  <conditionalFormatting sqref="L111:L557">
    <cfRule type="colorScale" priority="53">
      <colorScale>
        <cfvo type="min"/>
        <cfvo type="percentile" val="50"/>
        <cfvo type="max"/>
        <color rgb="FF63BE7B"/>
        <color rgb="FFFFEB84"/>
        <color rgb="FFF8696B"/>
      </colorScale>
    </cfRule>
  </conditionalFormatting>
  <conditionalFormatting sqref="L111:L709">
    <cfRule type="colorScale" priority="54">
      <colorScale>
        <cfvo type="min"/>
        <cfvo type="percentile" val="50"/>
        <cfvo type="max"/>
        <color rgb="FF63BE7B"/>
        <color rgb="FFFFEB84"/>
        <color rgb="FFF8696B"/>
      </colorScale>
    </cfRule>
  </conditionalFormatting>
  <conditionalFormatting sqref="L172:L226">
    <cfRule type="colorScale" priority="38">
      <colorScale>
        <cfvo type="min"/>
        <cfvo type="percentile" val="50"/>
        <cfvo type="max"/>
        <color rgb="FF63BE7B"/>
        <color rgb="FFFFEB84"/>
        <color rgb="FFF8696B"/>
      </colorScale>
    </cfRule>
  </conditionalFormatting>
  <conditionalFormatting sqref="L255:L256">
    <cfRule type="colorScale" priority="35">
      <colorScale>
        <cfvo type="min"/>
        <cfvo type="percentile" val="50"/>
        <cfvo type="max"/>
        <color rgb="FF63BE7B"/>
        <color rgb="FFFFEB84"/>
        <color rgb="FFF8696B"/>
      </colorScale>
    </cfRule>
    <cfRule type="colorScale" priority="36">
      <colorScale>
        <cfvo type="min"/>
        <cfvo type="percentile" val="50"/>
        <cfvo type="max"/>
        <color rgb="FF63BE7B"/>
        <color rgb="FFFFEB84"/>
        <color rgb="FFF8696B"/>
      </colorScale>
    </cfRule>
    <cfRule type="colorScale" priority="37">
      <colorScale>
        <cfvo type="min"/>
        <cfvo type="percentile" val="50"/>
        <cfvo type="max"/>
        <color rgb="FF63BE7B"/>
        <color rgb="FFFFEB84"/>
        <color rgb="FFF8696B"/>
      </colorScale>
    </cfRule>
  </conditionalFormatting>
  <conditionalFormatting sqref="L276">
    <cfRule type="colorScale" priority="28">
      <colorScale>
        <cfvo type="min"/>
        <cfvo type="percentile" val="50"/>
        <cfvo type="max"/>
        <color rgb="FF63BE7B"/>
        <color rgb="FFFFEB84"/>
        <color rgb="FFF8696B"/>
      </colorScale>
    </cfRule>
    <cfRule type="colorScale" priority="29">
      <colorScale>
        <cfvo type="min"/>
        <cfvo type="percentile" val="50"/>
        <cfvo type="max"/>
        <color rgb="FF63BE7B"/>
        <color rgb="FFFFEB84"/>
        <color rgb="FFF8696B"/>
      </colorScale>
    </cfRule>
    <cfRule type="colorScale" priority="30">
      <colorScale>
        <cfvo type="min"/>
        <cfvo type="percentile" val="50"/>
        <cfvo type="max"/>
        <color rgb="FF63BE7B"/>
        <color rgb="FFFFEB84"/>
        <color rgb="FFF8696B"/>
      </colorScale>
    </cfRule>
    <cfRule type="colorScale" priority="31">
      <colorScale>
        <cfvo type="min"/>
        <cfvo type="percentile" val="50"/>
        <cfvo type="max"/>
        <color rgb="FF63BE7B"/>
        <color rgb="FFFFEB84"/>
        <color rgb="FFF8696B"/>
      </colorScale>
    </cfRule>
  </conditionalFormatting>
  <conditionalFormatting sqref="L277:L296">
    <cfRule type="colorScale" priority="32">
      <colorScale>
        <cfvo type="min"/>
        <cfvo type="percentile" val="50"/>
        <cfvo type="max"/>
        <color rgb="FF63BE7B"/>
        <color rgb="FFFFEB84"/>
        <color rgb="FFF8696B"/>
      </colorScale>
    </cfRule>
    <cfRule type="colorScale" priority="33">
      <colorScale>
        <cfvo type="min"/>
        <cfvo type="percentile" val="50"/>
        <cfvo type="max"/>
        <color rgb="FF63BE7B"/>
        <color rgb="FFFFEB84"/>
        <color rgb="FFF8696B"/>
      </colorScale>
    </cfRule>
    <cfRule type="colorScale" priority="34">
      <colorScale>
        <cfvo type="min"/>
        <cfvo type="percentile" val="50"/>
        <cfvo type="max"/>
        <color rgb="FF63BE7B"/>
        <color rgb="FFFFEB84"/>
        <color rgb="FFF8696B"/>
      </colorScale>
    </cfRule>
  </conditionalFormatting>
  <conditionalFormatting sqref="L297:L299 L111:L171 L227:L254 L257:L275">
    <cfRule type="colorScale" priority="40">
      <colorScale>
        <cfvo type="min"/>
        <cfvo type="percentile" val="50"/>
        <cfvo type="max"/>
        <color rgb="FF63BE7B"/>
        <color rgb="FFFFEB84"/>
        <color rgb="FFF8696B"/>
      </colorScale>
    </cfRule>
  </conditionalFormatting>
  <conditionalFormatting sqref="L297:L299 L111:L171">
    <cfRule type="colorScale" priority="41">
      <colorScale>
        <cfvo type="min"/>
        <cfvo type="percentile" val="50"/>
        <cfvo type="max"/>
        <color rgb="FF63BE7B"/>
        <color rgb="FFFFEB84"/>
        <color rgb="FFF8696B"/>
      </colorScale>
    </cfRule>
  </conditionalFormatting>
  <conditionalFormatting sqref="L297:L299 L111:L254 L257:L275">
    <cfRule type="colorScale" priority="42">
      <colorScale>
        <cfvo type="min"/>
        <cfvo type="percentile" val="50"/>
        <cfvo type="max"/>
        <color rgb="FF63BE7B"/>
        <color rgb="FFFFEB84"/>
        <color rgb="FFF8696B"/>
      </colorScale>
    </cfRule>
  </conditionalFormatting>
  <conditionalFormatting sqref="L297:L299">
    <cfRule type="colorScale" priority="39">
      <colorScale>
        <cfvo type="min"/>
        <cfvo type="percentile" val="50"/>
        <cfvo type="max"/>
        <color rgb="FF63BE7B"/>
        <color rgb="FFFFEB84"/>
        <color rgb="FFF8696B"/>
      </colorScale>
    </cfRule>
  </conditionalFormatting>
  <conditionalFormatting sqref="L300:L557">
    <cfRule type="colorScale" priority="24">
      <colorScale>
        <cfvo type="min"/>
        <cfvo type="percentile" val="50"/>
        <cfvo type="max"/>
        <color rgb="FF63BE7B"/>
        <color rgb="FFFFEB84"/>
        <color rgb="FFF8696B"/>
      </colorScale>
    </cfRule>
    <cfRule type="colorScale" priority="25">
      <colorScale>
        <cfvo type="min"/>
        <cfvo type="percentile" val="50"/>
        <cfvo type="max"/>
        <color rgb="FF63BE7B"/>
        <color rgb="FFFFEB84"/>
        <color rgb="FFF8696B"/>
      </colorScale>
    </cfRule>
    <cfRule type="colorScale" priority="26">
      <colorScale>
        <cfvo type="min"/>
        <cfvo type="percentile" val="50"/>
        <cfvo type="max"/>
        <color rgb="FF63BE7B"/>
        <color rgb="FFFFEB84"/>
        <color rgb="FFF8696B"/>
      </colorScale>
    </cfRule>
    <cfRule type="colorScale" priority="27">
      <colorScale>
        <cfvo type="min"/>
        <cfvo type="percentile" val="50"/>
        <cfvo type="max"/>
        <color rgb="FF63BE7B"/>
        <color rgb="FFFFEB84"/>
        <color rgb="FFF8696B"/>
      </colorScale>
    </cfRule>
  </conditionalFormatting>
  <conditionalFormatting sqref="L558:L587">
    <cfRule type="colorScale" priority="15">
      <colorScale>
        <cfvo type="min"/>
        <cfvo type="percentile" val="50"/>
        <cfvo type="max"/>
        <color rgb="FF63BE7B"/>
        <color rgb="FFFFEB84"/>
        <color rgb="FFF8696B"/>
      </colorScale>
    </cfRule>
    <cfRule type="colorScale" priority="16">
      <colorScale>
        <cfvo type="min"/>
        <cfvo type="percentile" val="50"/>
        <cfvo type="max"/>
        <color rgb="FF63BE7B"/>
        <color rgb="FFFFEB84"/>
        <color rgb="FFF8696B"/>
      </colorScale>
    </cfRule>
    <cfRule type="colorScale" priority="17">
      <colorScale>
        <cfvo type="min"/>
        <cfvo type="percentile" val="50"/>
        <cfvo type="max"/>
        <color rgb="FF63BE7B"/>
        <color rgb="FFFFEB84"/>
        <color rgb="FFF8696B"/>
      </colorScale>
    </cfRule>
  </conditionalFormatting>
  <conditionalFormatting sqref="L588:L650">
    <cfRule type="colorScale" priority="21">
      <colorScale>
        <cfvo type="min"/>
        <cfvo type="percentile" val="50"/>
        <cfvo type="max"/>
        <color rgb="FF63BE7B"/>
        <color rgb="FFFFEB84"/>
        <color rgb="FFF8696B"/>
      </colorScale>
    </cfRule>
    <cfRule type="colorScale" priority="22">
      <colorScale>
        <cfvo type="min"/>
        <cfvo type="percentile" val="50"/>
        <cfvo type="max"/>
        <color rgb="FF63BE7B"/>
        <color rgb="FFFFEB84"/>
        <color rgb="FFF8696B"/>
      </colorScale>
    </cfRule>
    <cfRule type="colorScale" priority="23">
      <colorScale>
        <cfvo type="min"/>
        <cfvo type="percentile" val="50"/>
        <cfvo type="max"/>
        <color rgb="FF63BE7B"/>
        <color rgb="FFFFEB84"/>
        <color rgb="FFF8696B"/>
      </colorScale>
    </cfRule>
  </conditionalFormatting>
  <conditionalFormatting sqref="L651:L709">
    <cfRule type="colorScale" priority="18">
      <colorScale>
        <cfvo type="min"/>
        <cfvo type="percentile" val="50"/>
        <cfvo type="max"/>
        <color rgb="FF63BE7B"/>
        <color rgb="FFFFEB84"/>
        <color rgb="FFF8696B"/>
      </colorScale>
    </cfRule>
    <cfRule type="colorScale" priority="19">
      <colorScale>
        <cfvo type="min"/>
        <cfvo type="percentile" val="50"/>
        <cfvo type="max"/>
        <color rgb="FF63BE7B"/>
        <color rgb="FFFFEB84"/>
        <color rgb="FFF8696B"/>
      </colorScale>
    </cfRule>
    <cfRule type="colorScale" priority="20">
      <colorScale>
        <cfvo type="min"/>
        <cfvo type="percentile" val="50"/>
        <cfvo type="max"/>
        <color rgb="FF63BE7B"/>
        <color rgb="FFFFEB84"/>
        <color rgb="FFF8696B"/>
      </colorScale>
    </cfRule>
  </conditionalFormatting>
  <conditionalFormatting sqref="L710:L712">
    <cfRule type="colorScale" priority="14">
      <colorScale>
        <cfvo type="min"/>
        <cfvo type="percentile" val="50"/>
        <cfvo type="max"/>
        <color rgb="FF63BE7B"/>
        <color rgb="FFFFEB84"/>
        <color rgb="FFF8696B"/>
      </colorScale>
    </cfRule>
  </conditionalFormatting>
  <conditionalFormatting sqref="L710:L758">
    <cfRule type="colorScale" priority="10">
      <colorScale>
        <cfvo type="min"/>
        <cfvo type="percentile" val="50"/>
        <cfvo type="max"/>
        <color rgb="FF63BE7B"/>
        <color rgb="FFFFEB84"/>
        <color rgb="FFF8696B"/>
      </colorScale>
    </cfRule>
    <cfRule type="colorScale" priority="11">
      <colorScale>
        <cfvo type="min"/>
        <cfvo type="percentile" val="50"/>
        <cfvo type="max"/>
        <color rgb="FF63BE7B"/>
        <color rgb="FFFFEB84"/>
        <color rgb="FFF8696B"/>
      </colorScale>
    </cfRule>
    <cfRule type="colorScale" priority="12">
      <colorScale>
        <cfvo type="min"/>
        <cfvo type="percentile" val="50"/>
        <cfvo type="max"/>
        <color rgb="FF63BE7B"/>
        <color rgb="FFFFEB84"/>
        <color rgb="FFF8696B"/>
      </colorScale>
    </cfRule>
    <cfRule type="colorScale" priority="13">
      <colorScale>
        <cfvo type="min"/>
        <cfvo type="percentile" val="50"/>
        <cfvo type="max"/>
        <color rgb="FF63BE7B"/>
        <color rgb="FFFFEB84"/>
        <color rgb="FFF8696B"/>
      </colorScale>
    </cfRule>
  </conditionalFormatting>
  <conditionalFormatting sqref="L710:L988">
    <cfRule type="colorScale" priority="4">
      <colorScale>
        <cfvo type="min"/>
        <cfvo type="percentile" val="50"/>
        <cfvo type="max"/>
        <color rgb="FF63BE7B"/>
        <color rgb="FFFFEB84"/>
        <color rgb="FFF8696B"/>
      </colorScale>
    </cfRule>
  </conditionalFormatting>
  <conditionalFormatting sqref="L713">
    <cfRule type="colorScale" priority="9">
      <colorScale>
        <cfvo type="min"/>
        <cfvo type="percentile" val="50"/>
        <cfvo type="max"/>
        <color rgb="FF63BE7B"/>
        <color rgb="FFFFEB84"/>
        <color rgb="FFF8696B"/>
      </colorScale>
    </cfRule>
  </conditionalFormatting>
  <conditionalFormatting sqref="L714:L758">
    <cfRule type="colorScale" priority="8">
      <colorScale>
        <cfvo type="min"/>
        <cfvo type="percentile" val="50"/>
        <cfvo type="max"/>
        <color rgb="FF63BE7B"/>
        <color rgb="FFFFEB84"/>
        <color rgb="FFF8696B"/>
      </colorScale>
    </cfRule>
  </conditionalFormatting>
  <conditionalFormatting sqref="L826:L988">
    <cfRule type="colorScale" priority="5">
      <colorScale>
        <cfvo type="min"/>
        <cfvo type="percentile" val="50"/>
        <cfvo type="max"/>
        <color rgb="FF63BE7B"/>
        <color rgb="FFFFEB84"/>
        <color rgb="FFF8696B"/>
      </colorScale>
    </cfRule>
    <cfRule type="colorScale" priority="6">
      <colorScale>
        <cfvo type="min"/>
        <cfvo type="percentile" val="50"/>
        <cfvo type="max"/>
        <color rgb="FF63BE7B"/>
        <color rgb="FFFFEB84"/>
        <color rgb="FFF8696B"/>
      </colorScale>
    </cfRule>
    <cfRule type="colorScale" priority="7">
      <colorScale>
        <cfvo type="min"/>
        <cfvo type="percentile" val="50"/>
        <cfvo type="max"/>
        <color rgb="FF63BE7B"/>
        <color rgb="FFFFEB84"/>
        <color rgb="FFF8696B"/>
      </colorScale>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E4F42-855F-4D4D-96D7-C9B6EA172CBE}">
  <dimension ref="A1:N26"/>
  <sheetViews>
    <sheetView zoomScale="115" zoomScaleNormal="115" workbookViewId="0">
      <pane ySplit="1" topLeftCell="A2" activePane="bottomLeft" state="frozen"/>
      <selection pane="bottomLeft" activeCell="P11" sqref="P11"/>
    </sheetView>
  </sheetViews>
  <sheetFormatPr baseColWidth="10" defaultColWidth="11.5703125" defaultRowHeight="20"/>
  <cols>
    <col min="1" max="1" width="19"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97"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42">
      <c r="A2" s="16" t="s">
        <v>171</v>
      </c>
      <c r="B2" s="18">
        <v>1600</v>
      </c>
      <c r="C2" s="18">
        <v>2</v>
      </c>
      <c r="D2" s="18">
        <v>14</v>
      </c>
      <c r="E2" s="18"/>
      <c r="F2" s="18"/>
      <c r="G2" s="18">
        <v>48</v>
      </c>
      <c r="H2" s="16"/>
      <c r="I2" s="16" t="s">
        <v>1</v>
      </c>
      <c r="J2" s="23" t="str">
        <f t="shared" ref="J2:J26" si="0">IF(G2="",IF(H2="","point","middle"),"span")</f>
        <v>span</v>
      </c>
      <c r="K2" s="16" t="s">
        <v>54</v>
      </c>
      <c r="L2" s="16">
        <v>2</v>
      </c>
      <c r="M2" s="16" t="s">
        <v>172</v>
      </c>
      <c r="N2" s="16" t="s">
        <v>173</v>
      </c>
    </row>
    <row r="3" spans="1:14" ht="42">
      <c r="A3" s="16" t="s">
        <v>171</v>
      </c>
      <c r="B3" s="18">
        <v>1600</v>
      </c>
      <c r="C3" s="18">
        <v>2</v>
      </c>
      <c r="D3" s="18">
        <v>18</v>
      </c>
      <c r="E3" s="18">
        <v>19</v>
      </c>
      <c r="F3" s="18">
        <v>0</v>
      </c>
      <c r="G3" s="16"/>
      <c r="H3" s="16"/>
      <c r="I3" s="16" t="s">
        <v>1</v>
      </c>
      <c r="J3" s="23" t="str">
        <f t="shared" si="0"/>
        <v>point</v>
      </c>
      <c r="K3" s="16" t="s">
        <v>54</v>
      </c>
      <c r="L3" s="16">
        <v>2</v>
      </c>
      <c r="M3" s="16" t="s">
        <v>174</v>
      </c>
      <c r="N3" s="16" t="s">
        <v>173</v>
      </c>
    </row>
    <row r="4" spans="1:14" ht="42">
      <c r="A4" s="16" t="s">
        <v>171</v>
      </c>
      <c r="B4" s="18">
        <v>1600</v>
      </c>
      <c r="C4" s="18">
        <v>2</v>
      </c>
      <c r="D4" s="18">
        <v>18</v>
      </c>
      <c r="E4" s="18">
        <v>21</v>
      </c>
      <c r="F4" s="18">
        <v>0</v>
      </c>
      <c r="G4" s="18">
        <v>3</v>
      </c>
      <c r="H4" s="16"/>
      <c r="I4" s="16" t="s">
        <v>1</v>
      </c>
      <c r="J4" s="23" t="str">
        <f t="shared" si="0"/>
        <v>span</v>
      </c>
      <c r="K4" s="16" t="s">
        <v>54</v>
      </c>
      <c r="L4" s="16">
        <v>2</v>
      </c>
      <c r="M4" s="16" t="s">
        <v>175</v>
      </c>
      <c r="N4" s="16" t="s">
        <v>173</v>
      </c>
    </row>
    <row r="5" spans="1:14" ht="42">
      <c r="A5" s="16" t="s">
        <v>171</v>
      </c>
      <c r="B5" s="18">
        <v>1600</v>
      </c>
      <c r="C5" s="18">
        <v>2</v>
      </c>
      <c r="D5" s="18">
        <v>19</v>
      </c>
      <c r="E5" s="18"/>
      <c r="F5" s="18"/>
      <c r="G5" s="18">
        <v>17</v>
      </c>
      <c r="H5" s="16"/>
      <c r="I5" s="16" t="s">
        <v>1</v>
      </c>
      <c r="J5" s="23" t="str">
        <f t="shared" si="0"/>
        <v>span</v>
      </c>
      <c r="K5" s="16" t="s">
        <v>54</v>
      </c>
      <c r="L5" s="16">
        <v>2</v>
      </c>
      <c r="M5" s="16" t="s">
        <v>176</v>
      </c>
      <c r="N5" s="16" t="s">
        <v>173</v>
      </c>
    </row>
    <row r="6" spans="1:14" ht="42">
      <c r="A6" s="16" t="s">
        <v>171</v>
      </c>
      <c r="B6" s="18">
        <v>1600</v>
      </c>
      <c r="C6" s="18">
        <v>2</v>
      </c>
      <c r="D6" s="18">
        <v>19</v>
      </c>
      <c r="E6" s="18">
        <v>17</v>
      </c>
      <c r="F6" s="18">
        <v>0</v>
      </c>
      <c r="G6" s="16"/>
      <c r="H6" s="16"/>
      <c r="I6" s="16" t="s">
        <v>1</v>
      </c>
      <c r="J6" s="23" t="str">
        <f t="shared" si="0"/>
        <v>point</v>
      </c>
      <c r="K6" s="16" t="s">
        <v>25</v>
      </c>
      <c r="L6" s="16">
        <v>6</v>
      </c>
      <c r="M6" s="16" t="s">
        <v>177</v>
      </c>
      <c r="N6" s="16" t="s">
        <v>178</v>
      </c>
    </row>
    <row r="7" spans="1:14" ht="42">
      <c r="A7" s="16" t="s">
        <v>171</v>
      </c>
      <c r="B7" s="18">
        <v>1600</v>
      </c>
      <c r="C7" s="18">
        <v>2</v>
      </c>
      <c r="D7" s="18">
        <v>19</v>
      </c>
      <c r="E7" s="18">
        <v>22</v>
      </c>
      <c r="F7" s="18">
        <v>0</v>
      </c>
      <c r="G7" s="16"/>
      <c r="H7" s="16"/>
      <c r="I7" s="16" t="s">
        <v>1</v>
      </c>
      <c r="J7" s="23" t="str">
        <f t="shared" si="0"/>
        <v>point</v>
      </c>
      <c r="K7" s="16" t="s">
        <v>25</v>
      </c>
      <c r="L7" s="16">
        <v>7</v>
      </c>
      <c r="M7" s="16" t="s">
        <v>179</v>
      </c>
      <c r="N7" s="16" t="s">
        <v>180</v>
      </c>
    </row>
    <row r="8" spans="1:14" ht="42">
      <c r="A8" s="16" t="s">
        <v>171</v>
      </c>
      <c r="B8" s="18">
        <v>1600</v>
      </c>
      <c r="C8" s="18">
        <v>2</v>
      </c>
      <c r="D8" s="18">
        <v>20</v>
      </c>
      <c r="E8" s="18"/>
      <c r="F8" s="18"/>
      <c r="G8" s="16"/>
      <c r="H8" s="16"/>
      <c r="I8" s="16" t="s">
        <v>1</v>
      </c>
      <c r="J8" s="23" t="str">
        <f t="shared" si="0"/>
        <v>point</v>
      </c>
      <c r="K8" s="16" t="s">
        <v>25</v>
      </c>
      <c r="L8" s="16">
        <v>6</v>
      </c>
      <c r="M8" s="16" t="s">
        <v>181</v>
      </c>
      <c r="N8" s="16" t="s">
        <v>180</v>
      </c>
    </row>
    <row r="9" spans="1:14" ht="42">
      <c r="A9" s="16" t="s">
        <v>171</v>
      </c>
      <c r="B9" s="18">
        <v>1600</v>
      </c>
      <c r="C9" s="18">
        <v>2</v>
      </c>
      <c r="D9" s="18">
        <v>20</v>
      </c>
      <c r="E9" s="18">
        <v>14</v>
      </c>
      <c r="F9" s="18">
        <v>0</v>
      </c>
      <c r="G9" s="18">
        <v>48</v>
      </c>
      <c r="H9" s="16"/>
      <c r="I9" s="16" t="s">
        <v>1</v>
      </c>
      <c r="J9" s="23" t="str">
        <f t="shared" si="0"/>
        <v>span</v>
      </c>
      <c r="K9" s="16" t="s">
        <v>25</v>
      </c>
      <c r="L9" s="16">
        <v>6</v>
      </c>
      <c r="M9" s="16" t="s">
        <v>182</v>
      </c>
      <c r="N9" s="16" t="s">
        <v>173</v>
      </c>
    </row>
    <row r="10" spans="1:14" ht="42">
      <c r="A10" s="16" t="s">
        <v>171</v>
      </c>
      <c r="B10" s="18">
        <v>1600</v>
      </c>
      <c r="C10" s="18">
        <v>2</v>
      </c>
      <c r="D10" s="18">
        <v>20</v>
      </c>
      <c r="E10" s="18">
        <v>16</v>
      </c>
      <c r="F10" s="18">
        <v>0</v>
      </c>
      <c r="G10" s="18">
        <v>3</v>
      </c>
      <c r="H10" s="16"/>
      <c r="I10" s="16" t="s">
        <v>1</v>
      </c>
      <c r="J10" s="23" t="str">
        <f t="shared" si="0"/>
        <v>span</v>
      </c>
      <c r="K10" s="16" t="s">
        <v>25</v>
      </c>
      <c r="L10" s="16">
        <v>6</v>
      </c>
      <c r="M10" s="16" t="s">
        <v>183</v>
      </c>
      <c r="N10" s="16" t="s">
        <v>173</v>
      </c>
    </row>
    <row r="11" spans="1:14" ht="42">
      <c r="A11" s="16" t="s">
        <v>171</v>
      </c>
      <c r="B11" s="18">
        <v>1600</v>
      </c>
      <c r="C11" s="18">
        <v>2</v>
      </c>
      <c r="D11" s="18">
        <v>23</v>
      </c>
      <c r="E11" s="18"/>
      <c r="F11" s="18"/>
      <c r="G11" s="18">
        <v>24</v>
      </c>
      <c r="H11" s="16"/>
      <c r="I11" s="16" t="s">
        <v>1</v>
      </c>
      <c r="J11" s="23" t="str">
        <f t="shared" si="0"/>
        <v>span</v>
      </c>
      <c r="K11" s="16" t="s">
        <v>25</v>
      </c>
      <c r="L11" s="16">
        <v>4</v>
      </c>
      <c r="M11" s="16" t="s">
        <v>184</v>
      </c>
      <c r="N11" s="16" t="s">
        <v>173</v>
      </c>
    </row>
    <row r="12" spans="1:14" ht="42">
      <c r="A12" s="16" t="s">
        <v>171</v>
      </c>
      <c r="B12" s="18">
        <v>1600</v>
      </c>
      <c r="C12" s="18">
        <v>2</v>
      </c>
      <c r="D12" s="18">
        <v>24</v>
      </c>
      <c r="E12" s="18"/>
      <c r="F12" s="18"/>
      <c r="G12" s="18">
        <v>30</v>
      </c>
      <c r="H12" s="16"/>
      <c r="I12" s="16" t="s">
        <v>1</v>
      </c>
      <c r="J12" s="23" t="str">
        <f t="shared" si="0"/>
        <v>span</v>
      </c>
      <c r="K12" s="16" t="s">
        <v>25</v>
      </c>
      <c r="L12" s="16">
        <v>3</v>
      </c>
      <c r="M12" s="16" t="s">
        <v>185</v>
      </c>
      <c r="N12" s="16" t="s">
        <v>173</v>
      </c>
    </row>
    <row r="13" spans="1:14" ht="42">
      <c r="A13" s="16" t="s">
        <v>171</v>
      </c>
      <c r="B13" s="18">
        <v>1600</v>
      </c>
      <c r="C13" s="18">
        <v>2</v>
      </c>
      <c r="D13" s="18">
        <v>25</v>
      </c>
      <c r="E13" s="18"/>
      <c r="F13" s="18"/>
      <c r="G13" s="18">
        <v>72</v>
      </c>
      <c r="H13" s="16"/>
      <c r="I13" s="16" t="s">
        <v>1</v>
      </c>
      <c r="J13" s="23" t="str">
        <f t="shared" si="0"/>
        <v>span</v>
      </c>
      <c r="K13" s="16" t="s">
        <v>25</v>
      </c>
      <c r="L13" s="16">
        <v>3</v>
      </c>
      <c r="M13" s="16" t="s">
        <v>186</v>
      </c>
      <c r="N13" s="16" t="s">
        <v>173</v>
      </c>
    </row>
    <row r="14" spans="1:14" ht="42">
      <c r="A14" s="16" t="s">
        <v>171</v>
      </c>
      <c r="B14" s="18">
        <v>1600</v>
      </c>
      <c r="C14" s="18">
        <v>2</v>
      </c>
      <c r="D14" s="18">
        <v>26</v>
      </c>
      <c r="E14" s="18"/>
      <c r="F14" s="18"/>
      <c r="G14" s="18">
        <v>24</v>
      </c>
      <c r="H14" s="16"/>
      <c r="I14" s="16" t="s">
        <v>1</v>
      </c>
      <c r="J14" s="23" t="str">
        <f t="shared" si="0"/>
        <v>span</v>
      </c>
      <c r="K14" s="16" t="s">
        <v>25</v>
      </c>
      <c r="L14" s="16">
        <v>6</v>
      </c>
      <c r="M14" s="16" t="s">
        <v>187</v>
      </c>
      <c r="N14" s="16" t="s">
        <v>173</v>
      </c>
    </row>
    <row r="15" spans="1:14" ht="42">
      <c r="A15" s="16" t="s">
        <v>171</v>
      </c>
      <c r="B15" s="18">
        <v>1600</v>
      </c>
      <c r="C15" s="18">
        <v>2</v>
      </c>
      <c r="D15" s="18">
        <v>27</v>
      </c>
      <c r="E15" s="18">
        <v>16</v>
      </c>
      <c r="F15" s="18">
        <v>0</v>
      </c>
      <c r="G15" s="16"/>
      <c r="H15" s="16"/>
      <c r="I15" s="16" t="s">
        <v>1</v>
      </c>
      <c r="J15" s="23" t="str">
        <f t="shared" si="0"/>
        <v>point</v>
      </c>
      <c r="K15" s="16" t="s">
        <v>25</v>
      </c>
      <c r="L15" s="16">
        <v>6</v>
      </c>
      <c r="M15" s="16" t="s">
        <v>188</v>
      </c>
      <c r="N15" s="16" t="s">
        <v>173</v>
      </c>
    </row>
    <row r="16" spans="1:14" ht="42">
      <c r="A16" s="16" t="s">
        <v>171</v>
      </c>
      <c r="B16" s="18">
        <v>1600</v>
      </c>
      <c r="C16" s="18">
        <v>2</v>
      </c>
      <c r="D16" s="18">
        <v>27</v>
      </c>
      <c r="E16" s="18"/>
      <c r="F16" s="18"/>
      <c r="G16" s="18">
        <v>24</v>
      </c>
      <c r="H16" s="16"/>
      <c r="I16" s="16" t="s">
        <v>1</v>
      </c>
      <c r="J16" s="23" t="str">
        <f t="shared" si="0"/>
        <v>span</v>
      </c>
      <c r="K16" s="16" t="s">
        <v>25</v>
      </c>
      <c r="L16" s="16">
        <v>6</v>
      </c>
      <c r="M16" s="16" t="s">
        <v>189</v>
      </c>
      <c r="N16" s="16" t="s">
        <v>180</v>
      </c>
    </row>
    <row r="17" spans="1:14" ht="42">
      <c r="A17" s="16" t="s">
        <v>171</v>
      </c>
      <c r="B17" s="18">
        <v>1600</v>
      </c>
      <c r="C17" s="18">
        <v>2</v>
      </c>
      <c r="D17" s="18">
        <v>28</v>
      </c>
      <c r="E17" s="18"/>
      <c r="F17" s="18"/>
      <c r="G17" s="16"/>
      <c r="H17" s="16"/>
      <c r="I17" s="16" t="s">
        <v>1</v>
      </c>
      <c r="J17" s="23" t="str">
        <f t="shared" si="0"/>
        <v>point</v>
      </c>
      <c r="K17" s="16" t="s">
        <v>25</v>
      </c>
      <c r="L17" s="16">
        <v>4</v>
      </c>
      <c r="M17" s="16" t="s">
        <v>190</v>
      </c>
      <c r="N17" s="16" t="s">
        <v>173</v>
      </c>
    </row>
    <row r="18" spans="1:14" ht="42">
      <c r="A18" s="16" t="s">
        <v>171</v>
      </c>
      <c r="B18" s="18">
        <v>1600</v>
      </c>
      <c r="C18" s="18">
        <v>2</v>
      </c>
      <c r="D18" s="18">
        <v>28</v>
      </c>
      <c r="E18" s="18">
        <v>17</v>
      </c>
      <c r="F18" s="18">
        <v>0</v>
      </c>
      <c r="G18" s="18">
        <v>7</v>
      </c>
      <c r="H18" s="16"/>
      <c r="I18" s="16" t="s">
        <v>1</v>
      </c>
      <c r="J18" s="23" t="str">
        <f t="shared" si="0"/>
        <v>span</v>
      </c>
      <c r="K18" s="16" t="s">
        <v>25</v>
      </c>
      <c r="L18" s="16">
        <v>4</v>
      </c>
      <c r="M18" s="16" t="s">
        <v>191</v>
      </c>
      <c r="N18" s="16" t="s">
        <v>173</v>
      </c>
    </row>
    <row r="19" spans="1:14" ht="42">
      <c r="A19" s="16" t="s">
        <v>171</v>
      </c>
      <c r="B19" s="18">
        <v>1600</v>
      </c>
      <c r="C19" s="18">
        <v>2</v>
      </c>
      <c r="D19" s="18">
        <v>29</v>
      </c>
      <c r="E19" s="18"/>
      <c r="F19" s="18"/>
      <c r="G19" s="18">
        <v>24</v>
      </c>
      <c r="H19" s="16"/>
      <c r="I19" s="16" t="s">
        <v>1</v>
      </c>
      <c r="J19" s="23" t="str">
        <f t="shared" si="0"/>
        <v>span</v>
      </c>
      <c r="K19" s="16" t="s">
        <v>25</v>
      </c>
      <c r="L19" s="16">
        <v>4</v>
      </c>
      <c r="M19" s="16" t="s">
        <v>192</v>
      </c>
      <c r="N19" s="16" t="s">
        <v>173</v>
      </c>
    </row>
    <row r="20" spans="1:14" ht="42">
      <c r="A20" s="16" t="s">
        <v>171</v>
      </c>
      <c r="B20" s="18">
        <v>1600</v>
      </c>
      <c r="C20" s="18">
        <v>3</v>
      </c>
      <c r="D20" s="18">
        <v>1</v>
      </c>
      <c r="E20" s="18"/>
      <c r="F20" s="18"/>
      <c r="G20" s="18">
        <v>24</v>
      </c>
      <c r="H20" s="16"/>
      <c r="I20" s="16" t="s">
        <v>1</v>
      </c>
      <c r="J20" s="23" t="str">
        <f t="shared" si="0"/>
        <v>span</v>
      </c>
      <c r="K20" s="16" t="s">
        <v>25</v>
      </c>
      <c r="L20" s="16">
        <v>3</v>
      </c>
      <c r="M20" s="16" t="s">
        <v>193</v>
      </c>
      <c r="N20" s="16" t="s">
        <v>173</v>
      </c>
    </row>
    <row r="21" spans="1:14" ht="42">
      <c r="A21" s="16" t="s">
        <v>171</v>
      </c>
      <c r="B21" s="18">
        <v>1600</v>
      </c>
      <c r="C21" s="18">
        <v>3</v>
      </c>
      <c r="D21" s="18">
        <v>2</v>
      </c>
      <c r="E21" s="18"/>
      <c r="F21" s="18"/>
      <c r="G21" s="18">
        <v>24</v>
      </c>
      <c r="H21" s="16"/>
      <c r="I21" s="16" t="s">
        <v>1</v>
      </c>
      <c r="J21" s="23" t="str">
        <f t="shared" si="0"/>
        <v>span</v>
      </c>
      <c r="K21" s="16" t="s">
        <v>25</v>
      </c>
      <c r="L21" s="16">
        <v>4</v>
      </c>
      <c r="M21" s="16" t="s">
        <v>194</v>
      </c>
      <c r="N21" s="16" t="s">
        <v>180</v>
      </c>
    </row>
    <row r="22" spans="1:14" ht="42">
      <c r="A22" s="16" t="s">
        <v>171</v>
      </c>
      <c r="B22" s="18">
        <v>1600</v>
      </c>
      <c r="C22" s="18">
        <v>3</v>
      </c>
      <c r="D22" s="18">
        <v>3</v>
      </c>
      <c r="E22" s="18"/>
      <c r="F22" s="18"/>
      <c r="G22" s="18">
        <v>32</v>
      </c>
      <c r="H22" s="16"/>
      <c r="I22" s="16" t="s">
        <v>1</v>
      </c>
      <c r="J22" s="23" t="str">
        <f t="shared" si="0"/>
        <v>span</v>
      </c>
      <c r="K22" s="16" t="s">
        <v>25</v>
      </c>
      <c r="L22" s="16">
        <v>4</v>
      </c>
      <c r="M22" s="16" t="s">
        <v>194</v>
      </c>
      <c r="N22" s="16" t="s">
        <v>195</v>
      </c>
    </row>
    <row r="23" spans="1:14" ht="42">
      <c r="A23" s="16" t="s">
        <v>171</v>
      </c>
      <c r="B23" s="18">
        <v>1600</v>
      </c>
      <c r="C23" s="18">
        <v>3</v>
      </c>
      <c r="D23" s="18">
        <v>4</v>
      </c>
      <c r="E23" s="18"/>
      <c r="F23" s="18"/>
      <c r="G23" s="18">
        <v>16</v>
      </c>
      <c r="H23" s="16"/>
      <c r="I23" s="16" t="s">
        <v>1</v>
      </c>
      <c r="J23" s="23" t="str">
        <f t="shared" si="0"/>
        <v>span</v>
      </c>
      <c r="K23" s="16" t="s">
        <v>25</v>
      </c>
      <c r="L23" s="16">
        <v>4</v>
      </c>
      <c r="M23" s="16" t="s">
        <v>868</v>
      </c>
      <c r="N23" s="16" t="s">
        <v>173</v>
      </c>
    </row>
    <row r="24" spans="1:14" ht="42">
      <c r="A24" s="16" t="s">
        <v>171</v>
      </c>
      <c r="B24" s="18">
        <v>1600</v>
      </c>
      <c r="C24" s="18">
        <v>3</v>
      </c>
      <c r="D24" s="18">
        <v>5</v>
      </c>
      <c r="E24" s="18"/>
      <c r="F24" s="18"/>
      <c r="G24" s="18">
        <v>24</v>
      </c>
      <c r="H24" s="16"/>
      <c r="I24" s="16" t="s">
        <v>1</v>
      </c>
      <c r="J24" s="23" t="str">
        <f t="shared" si="0"/>
        <v>span</v>
      </c>
      <c r="K24" s="16" t="s">
        <v>25</v>
      </c>
      <c r="L24" s="16">
        <v>3</v>
      </c>
      <c r="M24" s="16" t="s">
        <v>196</v>
      </c>
      <c r="N24" s="16" t="s">
        <v>178</v>
      </c>
    </row>
    <row r="25" spans="1:14" ht="42">
      <c r="A25" s="16" t="s">
        <v>171</v>
      </c>
      <c r="B25" s="18">
        <v>1600</v>
      </c>
      <c r="C25" s="18">
        <v>3</v>
      </c>
      <c r="D25" s="18">
        <v>6</v>
      </c>
      <c r="E25" s="18"/>
      <c r="F25" s="18"/>
      <c r="G25" s="18">
        <v>24</v>
      </c>
      <c r="H25" s="16"/>
      <c r="I25" s="16" t="s">
        <v>1</v>
      </c>
      <c r="J25" s="23" t="str">
        <f t="shared" si="0"/>
        <v>span</v>
      </c>
      <c r="K25" s="16" t="s">
        <v>25</v>
      </c>
      <c r="L25" s="16">
        <v>3</v>
      </c>
      <c r="M25" s="16" t="s">
        <v>197</v>
      </c>
      <c r="N25" s="16" t="s">
        <v>178</v>
      </c>
    </row>
    <row r="26" spans="1:14" ht="42">
      <c r="A26" s="16" t="s">
        <v>171</v>
      </c>
      <c r="B26" s="18">
        <v>1600</v>
      </c>
      <c r="C26" s="18">
        <v>3</v>
      </c>
      <c r="D26" s="18">
        <v>7</v>
      </c>
      <c r="E26" s="18"/>
      <c r="F26" s="18"/>
      <c r="G26" s="18">
        <v>216</v>
      </c>
      <c r="H26" s="16"/>
      <c r="I26" s="16" t="s">
        <v>1</v>
      </c>
      <c r="J26" s="23" t="str">
        <f t="shared" si="0"/>
        <v>span</v>
      </c>
      <c r="K26" s="16" t="s">
        <v>198</v>
      </c>
      <c r="L26" s="16">
        <v>3</v>
      </c>
      <c r="M26" s="16" t="s">
        <v>199</v>
      </c>
      <c r="N26" s="16" t="s">
        <v>178</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5 L8:L26">
    <cfRule type="colorScale" priority="119">
      <colorScale>
        <cfvo type="min"/>
        <cfvo type="percentile" val="50"/>
        <cfvo type="max"/>
        <color rgb="FF63BE7B"/>
        <color rgb="FFFFEB84"/>
        <color rgb="FFF8696B"/>
      </colorScale>
    </cfRule>
  </conditionalFormatting>
  <conditionalFormatting sqref="L2:L26">
    <cfRule type="colorScale" priority="121">
      <colorScale>
        <cfvo type="min"/>
        <cfvo type="percentile" val="50"/>
        <cfvo type="max"/>
        <color rgb="FF63BE7B"/>
        <color rgb="FFFFEB84"/>
        <color rgb="FFF8696B"/>
      </colorScale>
    </cfRule>
  </conditionalFormatting>
  <conditionalFormatting sqref="L6:L7">
    <cfRule type="colorScale" priority="35">
      <colorScale>
        <cfvo type="min"/>
        <cfvo type="percentile" val="50"/>
        <cfvo type="max"/>
        <color rgb="FF63BE7B"/>
        <color rgb="FFFFEB84"/>
        <color rgb="FFF8696B"/>
      </colorScale>
    </cfRule>
    <cfRule type="colorScale" priority="36">
      <colorScale>
        <cfvo type="min"/>
        <cfvo type="percentile" val="50"/>
        <cfvo type="max"/>
        <color rgb="FF63BE7B"/>
        <color rgb="FFFFEB84"/>
        <color rgb="FFF8696B"/>
      </colorScale>
    </cfRule>
    <cfRule type="colorScale" priority="37">
      <colorScale>
        <cfvo type="min"/>
        <cfvo type="percentile" val="50"/>
        <cfvo type="max"/>
        <color rgb="FF63BE7B"/>
        <color rgb="FFFFEB84"/>
        <color rgb="FFF8696B"/>
      </colorScale>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03AAA-3B39-4CD3-93C9-8A463AB1F2EB}">
  <dimension ref="A1:O25"/>
  <sheetViews>
    <sheetView zoomScaleNormal="100" workbookViewId="0">
      <pane ySplit="1" topLeftCell="A2" activePane="bottomLeft" state="frozen"/>
      <selection pane="bottomLeft" activeCell="Q5" sqref="Q5"/>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63.7109375" customWidth="1"/>
    <col min="14" max="14" width="30" customWidth="1"/>
  </cols>
  <sheetData>
    <row r="1" spans="1:15"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c r="O1" s="1" t="s">
        <v>870</v>
      </c>
    </row>
    <row r="2" spans="1:15" ht="21">
      <c r="A2" s="16" t="s">
        <v>200</v>
      </c>
      <c r="B2" s="16">
        <v>62</v>
      </c>
      <c r="C2" s="16">
        <v>2</v>
      </c>
      <c r="D2" s="16"/>
      <c r="E2" s="16"/>
      <c r="F2" s="16"/>
      <c r="G2" s="16"/>
      <c r="H2" s="16"/>
      <c r="I2" s="16" t="s">
        <v>1</v>
      </c>
      <c r="J2" s="16" t="s">
        <v>6</v>
      </c>
      <c r="K2" s="16" t="s">
        <v>54</v>
      </c>
      <c r="L2" s="16">
        <v>-1</v>
      </c>
      <c r="M2" s="16" t="s">
        <v>201</v>
      </c>
      <c r="N2" s="16" t="s">
        <v>202</v>
      </c>
      <c r="O2" s="16"/>
    </row>
    <row r="3" spans="1:15" ht="42">
      <c r="A3" s="19" t="s">
        <v>203</v>
      </c>
      <c r="B3" s="18">
        <v>79</v>
      </c>
      <c r="C3" s="18">
        <v>10</v>
      </c>
      <c r="D3" s="18">
        <v>20</v>
      </c>
      <c r="E3" s="18"/>
      <c r="F3" s="18"/>
      <c r="G3" s="18">
        <f>24*4</f>
        <v>96</v>
      </c>
      <c r="H3" s="16"/>
      <c r="I3" s="16"/>
      <c r="J3" s="20" t="str">
        <f t="shared" ref="J3:J17" si="0">IF(G3="", "point", "span")</f>
        <v>span</v>
      </c>
      <c r="K3" s="16" t="s">
        <v>204</v>
      </c>
      <c r="L3" s="16">
        <v>2</v>
      </c>
      <c r="M3" s="16" t="s">
        <v>205</v>
      </c>
      <c r="N3" s="16" t="s">
        <v>206</v>
      </c>
      <c r="O3" s="16"/>
    </row>
    <row r="4" spans="1:15" ht="21">
      <c r="A4" s="19" t="s">
        <v>200</v>
      </c>
      <c r="B4" s="18">
        <v>79</v>
      </c>
      <c r="C4" s="18">
        <v>10</v>
      </c>
      <c r="D4" s="18">
        <v>24</v>
      </c>
      <c r="E4" s="18">
        <v>12</v>
      </c>
      <c r="F4" s="18"/>
      <c r="G4" s="18"/>
      <c r="H4" s="16"/>
      <c r="I4" s="16"/>
      <c r="J4" s="20" t="str">
        <f t="shared" si="0"/>
        <v>point</v>
      </c>
      <c r="K4" s="16" t="s">
        <v>207</v>
      </c>
      <c r="L4" s="16">
        <v>4</v>
      </c>
      <c r="M4" s="16" t="s">
        <v>208</v>
      </c>
      <c r="N4" s="16" t="s">
        <v>209</v>
      </c>
      <c r="O4" s="16" t="s">
        <v>210</v>
      </c>
    </row>
    <row r="5" spans="1:15" ht="63">
      <c r="A5" s="19" t="s">
        <v>200</v>
      </c>
      <c r="B5" s="18">
        <v>79</v>
      </c>
      <c r="C5" s="18">
        <v>10</v>
      </c>
      <c r="D5" s="18">
        <v>24</v>
      </c>
      <c r="E5" s="18">
        <v>13</v>
      </c>
      <c r="F5" s="18"/>
      <c r="G5" s="18"/>
      <c r="H5" s="16"/>
      <c r="I5" s="16"/>
      <c r="J5" s="20" t="str">
        <f t="shared" si="0"/>
        <v>point</v>
      </c>
      <c r="K5" s="16" t="s">
        <v>207</v>
      </c>
      <c r="L5" s="16">
        <v>6</v>
      </c>
      <c r="M5" s="16" t="s">
        <v>211</v>
      </c>
      <c r="N5" s="16" t="s">
        <v>206</v>
      </c>
      <c r="O5" s="16" t="s">
        <v>212</v>
      </c>
    </row>
    <row r="6" spans="1:15" ht="21">
      <c r="A6" s="19" t="s">
        <v>200</v>
      </c>
      <c r="B6" s="18">
        <v>79</v>
      </c>
      <c r="C6" s="18">
        <v>10</v>
      </c>
      <c r="D6" s="18">
        <v>24</v>
      </c>
      <c r="E6" s="18">
        <v>15</v>
      </c>
      <c r="F6" s="18"/>
      <c r="G6" s="18"/>
      <c r="H6" s="16"/>
      <c r="I6" s="16"/>
      <c r="J6" s="20" t="str">
        <f t="shared" si="0"/>
        <v>point</v>
      </c>
      <c r="K6" s="16" t="s">
        <v>207</v>
      </c>
      <c r="L6" s="16">
        <v>4</v>
      </c>
      <c r="M6" s="16" t="s">
        <v>213</v>
      </c>
      <c r="N6" s="16" t="s">
        <v>214</v>
      </c>
      <c r="O6" s="16"/>
    </row>
    <row r="7" spans="1:15" ht="21">
      <c r="A7" s="19" t="s">
        <v>200</v>
      </c>
      <c r="B7" s="18">
        <v>79</v>
      </c>
      <c r="C7" s="18">
        <v>10</v>
      </c>
      <c r="D7" s="18">
        <v>24</v>
      </c>
      <c r="E7" s="18">
        <v>18</v>
      </c>
      <c r="F7" s="18"/>
      <c r="G7" s="18"/>
      <c r="H7" s="16"/>
      <c r="I7" s="16"/>
      <c r="J7" s="20" t="str">
        <f t="shared" si="0"/>
        <v>point</v>
      </c>
      <c r="K7" s="16" t="s">
        <v>207</v>
      </c>
      <c r="L7" s="16">
        <v>5</v>
      </c>
      <c r="M7" s="16" t="s">
        <v>215</v>
      </c>
      <c r="N7" s="16" t="s">
        <v>214</v>
      </c>
      <c r="O7" s="16"/>
    </row>
    <row r="8" spans="1:15" ht="21">
      <c r="A8" s="19" t="s">
        <v>200</v>
      </c>
      <c r="B8" s="18">
        <v>79</v>
      </c>
      <c r="C8" s="18">
        <v>10</v>
      </c>
      <c r="D8" s="18">
        <v>24</v>
      </c>
      <c r="E8" s="18">
        <v>18</v>
      </c>
      <c r="F8" s="18"/>
      <c r="G8" s="18"/>
      <c r="H8" s="16"/>
      <c r="I8" s="16"/>
      <c r="J8" s="20" t="str">
        <f t="shared" si="0"/>
        <v>point</v>
      </c>
      <c r="K8" s="16" t="s">
        <v>204</v>
      </c>
      <c r="L8" s="16">
        <v>2</v>
      </c>
      <c r="M8" s="16" t="s">
        <v>216</v>
      </c>
      <c r="N8" s="16" t="s">
        <v>214</v>
      </c>
      <c r="O8" s="16"/>
    </row>
    <row r="9" spans="1:15" ht="42">
      <c r="A9" s="19" t="s">
        <v>200</v>
      </c>
      <c r="B9" s="18">
        <v>79</v>
      </c>
      <c r="C9" s="18">
        <v>10</v>
      </c>
      <c r="D9" s="18">
        <v>24</v>
      </c>
      <c r="E9" s="18">
        <v>18</v>
      </c>
      <c r="F9" s="18"/>
      <c r="G9" s="18"/>
      <c r="H9" s="16"/>
      <c r="I9" s="16"/>
      <c r="J9" s="20" t="str">
        <f t="shared" si="0"/>
        <v>point</v>
      </c>
      <c r="K9" s="16" t="s">
        <v>204</v>
      </c>
      <c r="L9" s="16">
        <v>2</v>
      </c>
      <c r="M9" s="16" t="s">
        <v>217</v>
      </c>
      <c r="N9" s="16" t="s">
        <v>214</v>
      </c>
      <c r="O9" s="16"/>
    </row>
    <row r="10" spans="1:15" ht="21">
      <c r="A10" s="19" t="s">
        <v>200</v>
      </c>
      <c r="B10" s="18">
        <v>79</v>
      </c>
      <c r="C10" s="18">
        <v>10</v>
      </c>
      <c r="D10" s="18">
        <v>24</v>
      </c>
      <c r="E10" s="18">
        <v>18</v>
      </c>
      <c r="F10" s="18"/>
      <c r="G10" s="18">
        <v>7</v>
      </c>
      <c r="H10" s="16"/>
      <c r="I10" s="16"/>
      <c r="J10" s="20" t="str">
        <f t="shared" si="0"/>
        <v>span</v>
      </c>
      <c r="K10" s="16" t="s">
        <v>207</v>
      </c>
      <c r="L10" s="16">
        <v>5</v>
      </c>
      <c r="M10" s="16" t="s">
        <v>218</v>
      </c>
      <c r="N10" s="16" t="s">
        <v>219</v>
      </c>
      <c r="O10" s="16" t="s">
        <v>220</v>
      </c>
    </row>
    <row r="11" spans="1:15" ht="21">
      <c r="A11" s="19" t="s">
        <v>200</v>
      </c>
      <c r="B11" s="18">
        <v>79</v>
      </c>
      <c r="C11" s="18">
        <v>10</v>
      </c>
      <c r="D11" s="18">
        <v>24</v>
      </c>
      <c r="E11" s="18">
        <v>18</v>
      </c>
      <c r="F11" s="18"/>
      <c r="G11" s="18">
        <v>7</v>
      </c>
      <c r="H11" s="16"/>
      <c r="I11" s="16"/>
      <c r="J11" s="20" t="str">
        <f t="shared" si="0"/>
        <v>span</v>
      </c>
      <c r="K11" s="16" t="s">
        <v>207</v>
      </c>
      <c r="L11" s="16">
        <v>7</v>
      </c>
      <c r="M11" s="16" t="s">
        <v>221</v>
      </c>
      <c r="N11" s="16" t="s">
        <v>219</v>
      </c>
      <c r="O11" s="16" t="s">
        <v>222</v>
      </c>
    </row>
    <row r="12" spans="1:15" ht="42">
      <c r="A12" s="19" t="s">
        <v>200</v>
      </c>
      <c r="B12" s="18">
        <v>79</v>
      </c>
      <c r="C12" s="18">
        <v>10</v>
      </c>
      <c r="D12" s="18">
        <v>25</v>
      </c>
      <c r="E12" s="18">
        <v>6</v>
      </c>
      <c r="F12" s="18"/>
      <c r="G12" s="18"/>
      <c r="H12" s="16"/>
      <c r="I12" s="16"/>
      <c r="J12" s="20" t="str">
        <f t="shared" si="0"/>
        <v>point</v>
      </c>
      <c r="K12" s="16" t="s">
        <v>223</v>
      </c>
      <c r="L12" s="16">
        <v>2</v>
      </c>
      <c r="M12" s="16" t="s">
        <v>224</v>
      </c>
      <c r="N12" s="16" t="s">
        <v>214</v>
      </c>
      <c r="O12" s="16"/>
    </row>
    <row r="13" spans="1:15" ht="21">
      <c r="A13" s="19" t="s">
        <v>200</v>
      </c>
      <c r="B13" s="18">
        <v>79</v>
      </c>
      <c r="C13" s="18">
        <v>10</v>
      </c>
      <c r="D13" s="18">
        <v>25</v>
      </c>
      <c r="E13" s="18">
        <v>6</v>
      </c>
      <c r="F13" s="18"/>
      <c r="G13" s="18"/>
      <c r="H13" s="16"/>
      <c r="I13" s="16"/>
      <c r="J13" s="20" t="str">
        <f t="shared" si="0"/>
        <v>point</v>
      </c>
      <c r="K13" s="16" t="s">
        <v>207</v>
      </c>
      <c r="L13" s="16">
        <v>4</v>
      </c>
      <c r="M13" s="16" t="s">
        <v>225</v>
      </c>
      <c r="N13" s="16" t="s">
        <v>226</v>
      </c>
      <c r="O13" s="16"/>
    </row>
    <row r="14" spans="1:15" ht="21">
      <c r="A14" s="19" t="s">
        <v>200</v>
      </c>
      <c r="B14" s="18">
        <v>79</v>
      </c>
      <c r="C14" s="18">
        <v>10</v>
      </c>
      <c r="D14" s="18">
        <v>25</v>
      </c>
      <c r="E14" s="18">
        <v>6</v>
      </c>
      <c r="F14" s="18"/>
      <c r="G14" s="18"/>
      <c r="H14" s="16"/>
      <c r="I14" s="16"/>
      <c r="J14" s="20" t="str">
        <f t="shared" si="0"/>
        <v>point</v>
      </c>
      <c r="K14" s="16" t="s">
        <v>207</v>
      </c>
      <c r="L14" s="16">
        <v>4</v>
      </c>
      <c r="M14" s="16" t="s">
        <v>227</v>
      </c>
      <c r="N14" s="16" t="s">
        <v>219</v>
      </c>
      <c r="O14" s="16" t="s">
        <v>228</v>
      </c>
    </row>
    <row r="15" spans="1:15" ht="21">
      <c r="A15" s="19" t="s">
        <v>200</v>
      </c>
      <c r="B15" s="18">
        <v>79</v>
      </c>
      <c r="C15" s="18">
        <v>10</v>
      </c>
      <c r="D15" s="18">
        <v>25</v>
      </c>
      <c r="E15" s="18">
        <v>6</v>
      </c>
      <c r="F15" s="18">
        <v>30</v>
      </c>
      <c r="G15" s="18"/>
      <c r="H15" s="16"/>
      <c r="I15" s="16"/>
      <c r="J15" s="20" t="str">
        <f t="shared" si="0"/>
        <v>point</v>
      </c>
      <c r="K15" s="16" t="s">
        <v>207</v>
      </c>
      <c r="L15" s="16">
        <v>7</v>
      </c>
      <c r="M15" s="16" t="s">
        <v>229</v>
      </c>
      <c r="N15" s="16" t="s">
        <v>219</v>
      </c>
      <c r="O15" s="16" t="s">
        <v>230</v>
      </c>
    </row>
    <row r="16" spans="1:15" ht="42">
      <c r="A16" s="19" t="s">
        <v>200</v>
      </c>
      <c r="B16" s="18">
        <v>79</v>
      </c>
      <c r="C16" s="18">
        <v>10</v>
      </c>
      <c r="D16" s="18">
        <v>25</v>
      </c>
      <c r="E16" s="18">
        <v>7</v>
      </c>
      <c r="F16" s="18">
        <v>30</v>
      </c>
      <c r="G16" s="18"/>
      <c r="H16" s="16"/>
      <c r="I16" s="16"/>
      <c r="J16" s="20" t="str">
        <f t="shared" si="0"/>
        <v>point</v>
      </c>
      <c r="K16" s="16" t="s">
        <v>207</v>
      </c>
      <c r="L16" s="16">
        <v>7</v>
      </c>
      <c r="M16" s="16" t="s">
        <v>231</v>
      </c>
      <c r="N16" s="16" t="s">
        <v>219</v>
      </c>
      <c r="O16" s="16" t="s">
        <v>232</v>
      </c>
    </row>
    <row r="17" spans="1:15" ht="42">
      <c r="A17" s="19" t="s">
        <v>200</v>
      </c>
      <c r="B17" s="18">
        <v>79</v>
      </c>
      <c r="C17" s="18">
        <v>10</v>
      </c>
      <c r="D17" s="18">
        <v>25</v>
      </c>
      <c r="E17" s="18">
        <v>7</v>
      </c>
      <c r="F17" s="18">
        <v>30</v>
      </c>
      <c r="G17" s="18">
        <v>0.25</v>
      </c>
      <c r="H17" s="16"/>
      <c r="I17" s="16"/>
      <c r="J17" s="20" t="str">
        <f t="shared" si="0"/>
        <v>span</v>
      </c>
      <c r="K17" s="16" t="s">
        <v>207</v>
      </c>
      <c r="L17" s="16">
        <v>7</v>
      </c>
      <c r="M17" s="16" t="s">
        <v>233</v>
      </c>
      <c r="N17" s="16" t="s">
        <v>234</v>
      </c>
      <c r="O17" s="16" t="s">
        <v>235</v>
      </c>
    </row>
    <row r="18" spans="1:15" ht="42">
      <c r="A18" s="19" t="s">
        <v>200</v>
      </c>
      <c r="B18" s="18">
        <v>79</v>
      </c>
      <c r="C18" s="18">
        <v>10</v>
      </c>
      <c r="D18" s="18">
        <v>25</v>
      </c>
      <c r="E18" s="18">
        <v>8</v>
      </c>
      <c r="F18" s="18">
        <v>0</v>
      </c>
      <c r="G18" s="18"/>
      <c r="H18" s="16"/>
      <c r="I18" s="16"/>
      <c r="J18" s="20" t="str">
        <f>IF(G18="", "point", "span")</f>
        <v>point</v>
      </c>
      <c r="K18" s="16" t="s">
        <v>207</v>
      </c>
      <c r="L18" s="16">
        <v>7</v>
      </c>
      <c r="M18" s="16" t="s">
        <v>236</v>
      </c>
      <c r="N18" s="16" t="s">
        <v>209</v>
      </c>
      <c r="O18" s="16" t="s">
        <v>237</v>
      </c>
    </row>
    <row r="19" spans="1:15" ht="21">
      <c r="A19" s="19" t="s">
        <v>200</v>
      </c>
      <c r="B19" s="18">
        <v>79</v>
      </c>
      <c r="C19" s="18">
        <v>10</v>
      </c>
      <c r="D19" s="18">
        <v>25</v>
      </c>
      <c r="E19" s="18"/>
      <c r="F19" s="18"/>
      <c r="G19" s="18"/>
      <c r="H19" s="16"/>
      <c r="I19" s="16"/>
      <c r="J19" s="20" t="str">
        <f>IF(G19="", "point", "span")</f>
        <v>point</v>
      </c>
      <c r="K19" s="16" t="s">
        <v>207</v>
      </c>
      <c r="L19" s="16">
        <v>7</v>
      </c>
      <c r="M19" s="16" t="s">
        <v>238</v>
      </c>
      <c r="N19" s="16" t="s">
        <v>209</v>
      </c>
      <c r="O19" s="16" t="s">
        <v>239</v>
      </c>
    </row>
    <row r="20" spans="1:15" ht="42">
      <c r="A20" s="19" t="s">
        <v>203</v>
      </c>
      <c r="B20" s="18">
        <v>79</v>
      </c>
      <c r="C20" s="18">
        <v>10</v>
      </c>
      <c r="D20" s="18">
        <v>25</v>
      </c>
      <c r="E20" s="18"/>
      <c r="F20" s="18"/>
      <c r="G20" s="18"/>
      <c r="H20" s="16"/>
      <c r="I20" s="16"/>
      <c r="J20" s="20" t="str">
        <f>IF(G20="", "point", "span")</f>
        <v>point</v>
      </c>
      <c r="K20" s="16" t="s">
        <v>207</v>
      </c>
      <c r="L20" s="16">
        <v>7</v>
      </c>
      <c r="M20" s="16" t="s">
        <v>240</v>
      </c>
      <c r="N20" s="16" t="s">
        <v>219</v>
      </c>
      <c r="O20" s="16" t="s">
        <v>241</v>
      </c>
    </row>
    <row r="21" spans="1:15" ht="21">
      <c r="A21" s="19" t="s">
        <v>200</v>
      </c>
      <c r="B21" s="18">
        <v>79</v>
      </c>
      <c r="C21" s="18">
        <v>10</v>
      </c>
      <c r="D21" s="18">
        <v>25</v>
      </c>
      <c r="E21" s="18"/>
      <c r="F21" s="18"/>
      <c r="G21" s="18"/>
      <c r="H21" s="16"/>
      <c r="I21" s="16"/>
      <c r="J21" s="20" t="str">
        <f>IF(G21="", "point", "span")</f>
        <v>point</v>
      </c>
      <c r="K21" s="16" t="s">
        <v>207</v>
      </c>
      <c r="L21" s="16">
        <v>4</v>
      </c>
      <c r="M21" s="16" t="s">
        <v>242</v>
      </c>
      <c r="N21" s="16" t="s">
        <v>219</v>
      </c>
      <c r="O21" s="16" t="s">
        <v>243</v>
      </c>
    </row>
    <row r="22" spans="1:15" ht="21">
      <c r="A22" s="19" t="s">
        <v>200</v>
      </c>
      <c r="B22" s="18">
        <v>79</v>
      </c>
      <c r="C22" s="18">
        <v>10</v>
      </c>
      <c r="D22" s="18">
        <v>25</v>
      </c>
      <c r="E22" s="18"/>
      <c r="F22" s="18"/>
      <c r="G22" s="18"/>
      <c r="H22" s="16"/>
      <c r="I22" s="16"/>
      <c r="J22" s="20" t="str">
        <f>IF(G22="", "point", "span")</f>
        <v>point</v>
      </c>
      <c r="K22" s="16" t="s">
        <v>207</v>
      </c>
      <c r="L22" s="16">
        <v>4</v>
      </c>
      <c r="M22" s="16" t="s">
        <v>244</v>
      </c>
      <c r="N22" s="16" t="s">
        <v>219</v>
      </c>
      <c r="O22" s="16" t="s">
        <v>245</v>
      </c>
    </row>
    <row r="23" spans="1:15" ht="21">
      <c r="A23" s="16" t="s">
        <v>200</v>
      </c>
      <c r="B23" s="16">
        <v>172</v>
      </c>
      <c r="C23" s="16"/>
      <c r="D23" s="16"/>
      <c r="E23" s="16"/>
      <c r="F23" s="16"/>
      <c r="G23" s="16"/>
      <c r="H23" s="16"/>
      <c r="I23" s="16" t="s">
        <v>1</v>
      </c>
      <c r="J23" s="16" t="s">
        <v>6</v>
      </c>
      <c r="K23" s="16" t="s">
        <v>3</v>
      </c>
      <c r="L23" s="16">
        <v>5</v>
      </c>
      <c r="M23" s="16" t="s">
        <v>246</v>
      </c>
      <c r="N23" s="16" t="s">
        <v>140</v>
      </c>
      <c r="O23" s="16"/>
    </row>
    <row r="24" spans="1:15" ht="21">
      <c r="A24" s="16" t="s">
        <v>200</v>
      </c>
      <c r="B24" s="16">
        <v>203</v>
      </c>
      <c r="C24" s="16"/>
      <c r="D24" s="16"/>
      <c r="E24" s="16"/>
      <c r="F24" s="16"/>
      <c r="G24" s="16"/>
      <c r="H24" s="16"/>
      <c r="I24" s="16" t="s">
        <v>1</v>
      </c>
      <c r="J24" s="16" t="s">
        <v>6</v>
      </c>
      <c r="K24" s="16" t="s">
        <v>3</v>
      </c>
      <c r="L24" s="16">
        <v>5</v>
      </c>
      <c r="M24" s="16" t="s">
        <v>247</v>
      </c>
      <c r="N24" s="16" t="s">
        <v>140</v>
      </c>
      <c r="O24" s="16"/>
    </row>
    <row r="25" spans="1:15" ht="21">
      <c r="A25" s="16" t="s">
        <v>200</v>
      </c>
      <c r="B25" s="16">
        <v>222</v>
      </c>
      <c r="C25" s="16"/>
      <c r="D25" s="16"/>
      <c r="E25" s="16"/>
      <c r="F25" s="16"/>
      <c r="G25" s="16">
        <v>26280</v>
      </c>
      <c r="H25" s="16"/>
      <c r="I25" s="16" t="s">
        <v>1</v>
      </c>
      <c r="J25" s="16" t="s">
        <v>2</v>
      </c>
      <c r="K25" s="16" t="s">
        <v>3</v>
      </c>
      <c r="L25" s="16">
        <v>4</v>
      </c>
      <c r="M25" s="16" t="s">
        <v>248</v>
      </c>
      <c r="N25" s="16" t="s">
        <v>140</v>
      </c>
      <c r="O25" s="16"/>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
    <cfRule type="colorScale" priority="28">
      <colorScale>
        <cfvo type="min"/>
        <cfvo type="percentile" val="50"/>
        <cfvo type="max"/>
        <color rgb="FF63BE7B"/>
        <color rgb="FFFFEB84"/>
        <color rgb="FFF8696B"/>
      </colorScale>
    </cfRule>
    <cfRule type="colorScale" priority="29">
      <colorScale>
        <cfvo type="min"/>
        <cfvo type="percentile" val="50"/>
        <cfvo type="max"/>
        <color rgb="FF63BE7B"/>
        <color rgb="FFFFEB84"/>
        <color rgb="FFF8696B"/>
      </colorScale>
    </cfRule>
    <cfRule type="colorScale" priority="30">
      <colorScale>
        <cfvo type="min"/>
        <cfvo type="percentile" val="50"/>
        <cfvo type="max"/>
        <color rgb="FF63BE7B"/>
        <color rgb="FFFFEB84"/>
        <color rgb="FFF8696B"/>
      </colorScale>
    </cfRule>
    <cfRule type="colorScale" priority="31">
      <colorScale>
        <cfvo type="min"/>
        <cfvo type="percentile" val="50"/>
        <cfvo type="max"/>
        <color rgb="FF63BE7B"/>
        <color rgb="FFFFEB84"/>
        <color rgb="FFF8696B"/>
      </colorScale>
    </cfRule>
  </conditionalFormatting>
  <conditionalFormatting sqref="L2:L25">
    <cfRule type="colorScale" priority="102">
      <colorScale>
        <cfvo type="min"/>
        <cfvo type="percentile" val="50"/>
        <cfvo type="max"/>
        <color rgb="FF63BE7B"/>
        <color rgb="FFFFEB84"/>
        <color rgb="FFF8696B"/>
      </colorScale>
    </cfRule>
  </conditionalFormatting>
  <conditionalFormatting sqref="L3:L22">
    <cfRule type="colorScale" priority="32">
      <colorScale>
        <cfvo type="min"/>
        <cfvo type="percentile" val="50"/>
        <cfvo type="max"/>
        <color rgb="FF63BE7B"/>
        <color rgb="FFFFEB84"/>
        <color rgb="FFF8696B"/>
      </colorScale>
    </cfRule>
    <cfRule type="colorScale" priority="33">
      <colorScale>
        <cfvo type="min"/>
        <cfvo type="percentile" val="50"/>
        <cfvo type="max"/>
        <color rgb="FF63BE7B"/>
        <color rgb="FFFFEB84"/>
        <color rgb="FFF8696B"/>
      </colorScale>
    </cfRule>
    <cfRule type="colorScale" priority="34">
      <colorScale>
        <cfvo type="min"/>
        <cfvo type="percentile" val="50"/>
        <cfvo type="max"/>
        <color rgb="FF63BE7B"/>
        <color rgb="FFFFEB84"/>
        <color rgb="FFF8696B"/>
      </colorScale>
    </cfRule>
  </conditionalFormatting>
  <conditionalFormatting sqref="L23:L25">
    <cfRule type="colorScale" priority="38">
      <colorScale>
        <cfvo type="min"/>
        <cfvo type="percentile" val="50"/>
        <cfvo type="max"/>
        <color rgb="FF63BE7B"/>
        <color rgb="FFFFEB84"/>
        <color rgb="FFF8696B"/>
      </colorScale>
    </cfRule>
    <cfRule type="colorScale" priority="39">
      <colorScale>
        <cfvo type="min"/>
        <cfvo type="percentile" val="50"/>
        <cfvo type="max"/>
        <color rgb="FF63BE7B"/>
        <color rgb="FFFFEB84"/>
        <color rgb="FFF8696B"/>
      </colorScale>
    </cfRule>
    <cfRule type="colorScale" priority="40">
      <colorScale>
        <cfvo type="min"/>
        <cfvo type="percentile" val="50"/>
        <cfvo type="max"/>
        <color rgb="FF63BE7B"/>
        <color rgb="FFFFEB84"/>
        <color rgb="FFF8696B"/>
      </colorScale>
    </cfRule>
    <cfRule type="colorScale" priority="41">
      <colorScale>
        <cfvo type="min"/>
        <cfvo type="percentile" val="50"/>
        <cfvo type="max"/>
        <color rgb="FF63BE7B"/>
        <color rgb="FFFFEB84"/>
        <color rgb="FFF8696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5E72C-AEEA-4489-AFE4-849F0E4FBB81}">
  <dimension ref="A1:N29"/>
  <sheetViews>
    <sheetView tabSelected="1" zoomScaleNormal="100" workbookViewId="0">
      <pane ySplit="1" topLeftCell="A2" activePane="bottomLeft" state="frozen"/>
      <selection pane="bottomLeft" activeCell="G47" sqref="G47"/>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98.42578125"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147</v>
      </c>
      <c r="B2" s="18">
        <v>1912</v>
      </c>
      <c r="C2" s="18">
        <v>4</v>
      </c>
      <c r="D2" s="18">
        <v>29</v>
      </c>
      <c r="E2" s="18"/>
      <c r="F2" s="18"/>
      <c r="G2" s="16"/>
      <c r="H2" s="16"/>
      <c r="I2" s="16" t="s">
        <v>1</v>
      </c>
      <c r="J2" s="16" t="s">
        <v>6</v>
      </c>
      <c r="K2" s="16" t="s">
        <v>3</v>
      </c>
      <c r="L2" s="16">
        <v>4</v>
      </c>
      <c r="M2" s="16"/>
      <c r="N2" s="16" t="s">
        <v>140</v>
      </c>
    </row>
    <row r="3" spans="1:14" ht="21">
      <c r="A3" s="16" t="s">
        <v>147</v>
      </c>
      <c r="B3" s="18">
        <v>1937</v>
      </c>
      <c r="C3" s="18"/>
      <c r="D3" s="18"/>
      <c r="E3" s="18"/>
      <c r="F3" s="18"/>
      <c r="G3" s="16"/>
      <c r="H3" s="16"/>
      <c r="I3" s="16" t="s">
        <v>1</v>
      </c>
      <c r="J3" s="16" t="s">
        <v>6</v>
      </c>
      <c r="K3" s="16" t="s">
        <v>3</v>
      </c>
      <c r="L3" s="16">
        <v>4</v>
      </c>
      <c r="M3" s="16"/>
      <c r="N3" s="16" t="s">
        <v>140</v>
      </c>
    </row>
    <row r="4" spans="1:14" ht="21">
      <c r="A4" s="16" t="s">
        <v>147</v>
      </c>
      <c r="B4" s="18">
        <v>1988</v>
      </c>
      <c r="C4" s="18">
        <v>6</v>
      </c>
      <c r="D4" s="18">
        <v>1</v>
      </c>
      <c r="E4" s="18"/>
      <c r="F4" s="18"/>
      <c r="G4" s="16">
        <v>48</v>
      </c>
      <c r="H4" s="16"/>
      <c r="I4" s="16" t="s">
        <v>1</v>
      </c>
      <c r="J4" s="16" t="s">
        <v>2</v>
      </c>
      <c r="K4" s="16" t="s">
        <v>3</v>
      </c>
      <c r="L4" s="16">
        <v>4</v>
      </c>
      <c r="M4" s="16" t="s">
        <v>148</v>
      </c>
      <c r="N4" s="16" t="s">
        <v>140</v>
      </c>
    </row>
    <row r="5" spans="1:14" ht="21">
      <c r="A5" s="16" t="s">
        <v>147</v>
      </c>
      <c r="B5" s="18">
        <v>2009</v>
      </c>
      <c r="C5" s="18">
        <v>3</v>
      </c>
      <c r="D5" s="18">
        <v>17</v>
      </c>
      <c r="E5" s="18"/>
      <c r="F5" s="18"/>
      <c r="G5" s="16">
        <v>120</v>
      </c>
      <c r="H5" s="16"/>
      <c r="I5" s="16" t="s">
        <v>1</v>
      </c>
      <c r="J5" s="16" t="s">
        <v>2</v>
      </c>
      <c r="K5" s="16" t="s">
        <v>3</v>
      </c>
      <c r="L5" s="16">
        <v>4</v>
      </c>
      <c r="M5" s="16" t="s">
        <v>149</v>
      </c>
      <c r="N5" s="16" t="s">
        <v>140</v>
      </c>
    </row>
    <row r="6" spans="1:14" ht="21">
      <c r="A6" s="16" t="s">
        <v>147</v>
      </c>
      <c r="B6" s="18">
        <v>2014</v>
      </c>
      <c r="C6" s="18">
        <v>12</v>
      </c>
      <c r="D6" s="18">
        <v>19</v>
      </c>
      <c r="E6" s="18"/>
      <c r="F6" s="18"/>
      <c r="G6" s="16">
        <v>840</v>
      </c>
      <c r="H6" s="16"/>
      <c r="I6" s="16" t="s">
        <v>1</v>
      </c>
      <c r="J6" s="16" t="s">
        <v>2</v>
      </c>
      <c r="K6" s="16" t="s">
        <v>3</v>
      </c>
      <c r="L6" s="16">
        <v>4</v>
      </c>
      <c r="M6" s="16" t="s">
        <v>150</v>
      </c>
      <c r="N6" s="16" t="s">
        <v>140</v>
      </c>
    </row>
    <row r="7" spans="1:14" ht="21">
      <c r="A7" s="16" t="s">
        <v>147</v>
      </c>
      <c r="B7" s="18">
        <v>2021</v>
      </c>
      <c r="C7" s="18">
        <v>12</v>
      </c>
      <c r="D7" s="18">
        <v>19</v>
      </c>
      <c r="E7" s="18">
        <v>11</v>
      </c>
      <c r="F7" s="18">
        <v>1</v>
      </c>
      <c r="G7" s="16"/>
      <c r="H7" s="16"/>
      <c r="I7" s="16" t="s">
        <v>1</v>
      </c>
      <c r="J7" s="16" t="s">
        <v>6</v>
      </c>
      <c r="K7" s="16" t="s">
        <v>3</v>
      </c>
      <c r="L7" s="16">
        <v>0</v>
      </c>
      <c r="M7" s="16" t="s">
        <v>151</v>
      </c>
      <c r="N7" s="16" t="s">
        <v>99</v>
      </c>
    </row>
    <row r="8" spans="1:14" ht="21">
      <c r="A8" s="16" t="s">
        <v>147</v>
      </c>
      <c r="B8" s="18">
        <v>2021</v>
      </c>
      <c r="C8" s="18">
        <v>12</v>
      </c>
      <c r="D8" s="18">
        <v>20</v>
      </c>
      <c r="E8" s="18">
        <v>9</v>
      </c>
      <c r="F8" s="18">
        <v>30</v>
      </c>
      <c r="G8" s="16">
        <v>2</v>
      </c>
      <c r="H8" s="16"/>
      <c r="I8" s="16" t="s">
        <v>1</v>
      </c>
      <c r="J8" s="16" t="s">
        <v>2</v>
      </c>
      <c r="K8" s="16" t="s">
        <v>3</v>
      </c>
      <c r="L8" s="16">
        <v>6</v>
      </c>
      <c r="M8" s="16" t="s">
        <v>152</v>
      </c>
      <c r="N8" s="16" t="s">
        <v>99</v>
      </c>
    </row>
    <row r="9" spans="1:14" ht="21">
      <c r="A9" s="16" t="s">
        <v>147</v>
      </c>
      <c r="B9" s="18">
        <v>2021</v>
      </c>
      <c r="C9" s="18">
        <v>12</v>
      </c>
      <c r="D9" s="18">
        <v>20</v>
      </c>
      <c r="E9" s="18">
        <v>11</v>
      </c>
      <c r="F9" s="18">
        <v>30</v>
      </c>
      <c r="G9" s="18">
        <v>10</v>
      </c>
      <c r="H9" s="16"/>
      <c r="I9" s="16" t="s">
        <v>1</v>
      </c>
      <c r="J9" s="16" t="s">
        <v>2</v>
      </c>
      <c r="K9" s="16" t="s">
        <v>3</v>
      </c>
      <c r="L9" s="16">
        <v>4</v>
      </c>
      <c r="M9" s="16" t="s">
        <v>153</v>
      </c>
      <c r="N9" s="16" t="s">
        <v>99</v>
      </c>
    </row>
    <row r="10" spans="1:14" ht="21">
      <c r="A10" s="16" t="s">
        <v>147</v>
      </c>
      <c r="B10" s="18">
        <v>2021</v>
      </c>
      <c r="C10" s="18">
        <v>12</v>
      </c>
      <c r="D10" s="18">
        <v>21</v>
      </c>
      <c r="E10" s="18">
        <v>11</v>
      </c>
      <c r="F10" s="18">
        <v>30</v>
      </c>
      <c r="G10" s="18">
        <v>101.5</v>
      </c>
      <c r="H10" s="16"/>
      <c r="I10" s="16" t="s">
        <v>1</v>
      </c>
      <c r="J10" s="16" t="s">
        <v>2</v>
      </c>
      <c r="K10" s="16" t="s">
        <v>3</v>
      </c>
      <c r="L10" s="16">
        <v>4</v>
      </c>
      <c r="M10" s="16" t="s">
        <v>154</v>
      </c>
      <c r="N10" s="16" t="s">
        <v>99</v>
      </c>
    </row>
    <row r="11" spans="1:14" ht="21">
      <c r="A11" s="16" t="s">
        <v>147</v>
      </c>
      <c r="B11" s="18">
        <v>2021</v>
      </c>
      <c r="C11" s="18">
        <v>12</v>
      </c>
      <c r="D11" s="18">
        <v>25</v>
      </c>
      <c r="E11" s="18">
        <v>17</v>
      </c>
      <c r="F11" s="18">
        <v>0</v>
      </c>
      <c r="G11" s="18">
        <v>468</v>
      </c>
      <c r="H11" s="16"/>
      <c r="I11" s="16" t="s">
        <v>1</v>
      </c>
      <c r="J11" s="16" t="s">
        <v>2</v>
      </c>
      <c r="K11" s="16" t="s">
        <v>3</v>
      </c>
      <c r="L11" s="16">
        <v>3</v>
      </c>
      <c r="M11" s="16" t="s">
        <v>155</v>
      </c>
      <c r="N11" s="16" t="s">
        <v>99</v>
      </c>
    </row>
    <row r="12" spans="1:14" ht="21">
      <c r="A12" s="16" t="s">
        <v>147</v>
      </c>
      <c r="B12" s="18">
        <v>2021</v>
      </c>
      <c r="C12" s="18">
        <v>12</v>
      </c>
      <c r="D12" s="18">
        <v>29</v>
      </c>
      <c r="E12" s="18">
        <v>5</v>
      </c>
      <c r="F12" s="18">
        <v>30</v>
      </c>
      <c r="G12" s="18">
        <v>2.5</v>
      </c>
      <c r="H12" s="16"/>
      <c r="I12" s="16" t="s">
        <v>1</v>
      </c>
      <c r="J12" s="16" t="s">
        <v>2</v>
      </c>
      <c r="K12" s="16" t="s">
        <v>3</v>
      </c>
      <c r="L12" s="16">
        <v>4</v>
      </c>
      <c r="M12" s="16" t="s">
        <v>156</v>
      </c>
      <c r="N12" s="16" t="s">
        <v>99</v>
      </c>
    </row>
    <row r="13" spans="1:14" ht="21">
      <c r="A13" s="16" t="s">
        <v>147</v>
      </c>
      <c r="B13" s="18">
        <v>2021</v>
      </c>
      <c r="C13" s="18">
        <v>12</v>
      </c>
      <c r="D13" s="18">
        <v>30</v>
      </c>
      <c r="E13" s="18">
        <v>12</v>
      </c>
      <c r="F13" s="18">
        <v>0</v>
      </c>
      <c r="G13" s="18"/>
      <c r="H13" s="16"/>
      <c r="I13" s="16" t="s">
        <v>1</v>
      </c>
      <c r="J13" s="16" t="s">
        <v>6</v>
      </c>
      <c r="K13" s="16" t="s">
        <v>3</v>
      </c>
      <c r="L13" s="16">
        <v>4</v>
      </c>
      <c r="M13" s="16" t="s">
        <v>157</v>
      </c>
      <c r="N13" s="16" t="s">
        <v>99</v>
      </c>
    </row>
    <row r="14" spans="1:14" ht="21">
      <c r="A14" s="16" t="s">
        <v>147</v>
      </c>
      <c r="B14" s="18">
        <v>2022</v>
      </c>
      <c r="C14" s="18">
        <v>1</v>
      </c>
      <c r="D14" s="18">
        <v>14</v>
      </c>
      <c r="E14" s="18">
        <v>4</v>
      </c>
      <c r="F14" s="18">
        <v>20</v>
      </c>
      <c r="G14" s="18">
        <v>4</v>
      </c>
      <c r="H14" s="16"/>
      <c r="I14" s="16" t="s">
        <v>1</v>
      </c>
      <c r="J14" s="16" t="s">
        <v>2</v>
      </c>
      <c r="K14" s="16" t="s">
        <v>3</v>
      </c>
      <c r="L14" s="16">
        <v>6</v>
      </c>
      <c r="M14" s="16" t="s">
        <v>158</v>
      </c>
      <c r="N14" s="16" t="s">
        <v>99</v>
      </c>
    </row>
    <row r="15" spans="1:14" ht="21">
      <c r="A15" s="16" t="s">
        <v>147</v>
      </c>
      <c r="B15" s="18">
        <v>2022</v>
      </c>
      <c r="C15" s="18">
        <v>1</v>
      </c>
      <c r="D15" s="18">
        <v>14</v>
      </c>
      <c r="E15" s="18">
        <v>8</v>
      </c>
      <c r="F15" s="18">
        <v>20</v>
      </c>
      <c r="G15" s="18">
        <v>6</v>
      </c>
      <c r="H15" s="16"/>
      <c r="I15" s="16" t="s">
        <v>1</v>
      </c>
      <c r="J15" s="16" t="s">
        <v>2</v>
      </c>
      <c r="K15" s="16" t="s">
        <v>3</v>
      </c>
      <c r="L15" s="16">
        <v>4</v>
      </c>
      <c r="M15" s="16" t="s">
        <v>159</v>
      </c>
      <c r="N15" s="16" t="s">
        <v>99</v>
      </c>
    </row>
    <row r="16" spans="1:14" ht="21">
      <c r="A16" s="16" t="s">
        <v>147</v>
      </c>
      <c r="B16" s="18">
        <v>2022</v>
      </c>
      <c r="C16" s="18">
        <v>1</v>
      </c>
      <c r="D16" s="18">
        <v>14</v>
      </c>
      <c r="E16" s="18">
        <v>14</v>
      </c>
      <c r="F16" s="18">
        <v>20</v>
      </c>
      <c r="G16" s="18">
        <v>5</v>
      </c>
      <c r="H16" s="16"/>
      <c r="I16" s="16" t="s">
        <v>1</v>
      </c>
      <c r="J16" s="16" t="s">
        <v>2</v>
      </c>
      <c r="K16" s="16" t="s">
        <v>3</v>
      </c>
      <c r="L16" s="16">
        <v>5</v>
      </c>
      <c r="M16" s="16" t="s">
        <v>160</v>
      </c>
      <c r="N16" s="16" t="s">
        <v>99</v>
      </c>
    </row>
    <row r="17" spans="1:14" ht="21">
      <c r="A17" s="16" t="s">
        <v>147</v>
      </c>
      <c r="B17" s="18">
        <v>2022</v>
      </c>
      <c r="C17" s="18">
        <v>1</v>
      </c>
      <c r="D17" s="18">
        <v>14</v>
      </c>
      <c r="E17" s="18">
        <v>19</v>
      </c>
      <c r="F17" s="18">
        <v>20</v>
      </c>
      <c r="G17" s="18">
        <v>11.83</v>
      </c>
      <c r="H17" s="16"/>
      <c r="I17" s="16" t="s">
        <v>1</v>
      </c>
      <c r="J17" s="16" t="s">
        <v>2</v>
      </c>
      <c r="K17" s="16" t="s">
        <v>3</v>
      </c>
      <c r="L17" s="16">
        <v>4</v>
      </c>
      <c r="M17" s="16" t="s">
        <v>161</v>
      </c>
      <c r="N17" s="16" t="s">
        <v>99</v>
      </c>
    </row>
    <row r="18" spans="1:14" ht="42">
      <c r="A18" s="16" t="s">
        <v>147</v>
      </c>
      <c r="B18" s="18">
        <v>2022</v>
      </c>
      <c r="C18" s="18">
        <v>1</v>
      </c>
      <c r="D18" s="18">
        <v>15</v>
      </c>
      <c r="E18" s="18">
        <v>15</v>
      </c>
      <c r="F18" s="18">
        <v>25</v>
      </c>
      <c r="G18" s="18"/>
      <c r="H18" s="16"/>
      <c r="I18" s="16" t="s">
        <v>1</v>
      </c>
      <c r="J18" s="16" t="s">
        <v>6</v>
      </c>
      <c r="K18" s="16" t="s">
        <v>3</v>
      </c>
      <c r="L18" s="16">
        <v>2</v>
      </c>
      <c r="M18" s="16" t="s">
        <v>162</v>
      </c>
      <c r="N18" s="16" t="s">
        <v>99</v>
      </c>
    </row>
    <row r="19" spans="1:14" ht="21">
      <c r="A19" s="16" t="s">
        <v>147</v>
      </c>
      <c r="B19" s="18">
        <v>2022</v>
      </c>
      <c r="C19" s="18">
        <v>1</v>
      </c>
      <c r="D19" s="18">
        <v>15</v>
      </c>
      <c r="E19" s="18">
        <v>17</v>
      </c>
      <c r="F19" s="18">
        <v>0</v>
      </c>
      <c r="G19" s="18">
        <v>1</v>
      </c>
      <c r="H19" s="16"/>
      <c r="I19" s="16" t="s">
        <v>1</v>
      </c>
      <c r="J19" s="16" t="s">
        <v>2</v>
      </c>
      <c r="K19" s="16" t="s">
        <v>3</v>
      </c>
      <c r="L19" s="16">
        <v>7</v>
      </c>
      <c r="M19" s="16" t="s">
        <v>163</v>
      </c>
      <c r="N19" s="16" t="s">
        <v>99</v>
      </c>
    </row>
    <row r="20" spans="1:14" ht="21">
      <c r="A20" s="16" t="s">
        <v>147</v>
      </c>
      <c r="B20" s="18">
        <v>2022</v>
      </c>
      <c r="C20" s="18">
        <v>1</v>
      </c>
      <c r="D20" s="18">
        <v>15</v>
      </c>
      <c r="E20" s="18">
        <v>17</v>
      </c>
      <c r="F20" s="18">
        <v>33</v>
      </c>
      <c r="G20" s="18"/>
      <c r="H20" s="16"/>
      <c r="I20" s="16" t="s">
        <v>1</v>
      </c>
      <c r="J20" s="16" t="s">
        <v>6</v>
      </c>
      <c r="K20" s="16" t="s">
        <v>3</v>
      </c>
      <c r="L20" s="16">
        <v>2</v>
      </c>
      <c r="M20" s="16" t="s">
        <v>164</v>
      </c>
      <c r="N20" s="16" t="s">
        <v>99</v>
      </c>
    </row>
    <row r="21" spans="1:14" ht="21">
      <c r="A21" s="16" t="s">
        <v>147</v>
      </c>
      <c r="B21" s="18">
        <v>2022</v>
      </c>
      <c r="C21" s="18">
        <v>1</v>
      </c>
      <c r="D21" s="18">
        <v>15</v>
      </c>
      <c r="E21" s="18">
        <v>18</v>
      </c>
      <c r="F21" s="18">
        <v>0</v>
      </c>
      <c r="G21" s="18">
        <v>7</v>
      </c>
      <c r="H21" s="16"/>
      <c r="I21" s="16" t="s">
        <v>1</v>
      </c>
      <c r="J21" s="16" t="s">
        <v>2</v>
      </c>
      <c r="K21" s="16" t="s">
        <v>3</v>
      </c>
      <c r="L21" s="16">
        <v>6</v>
      </c>
      <c r="M21" s="16" t="s">
        <v>165</v>
      </c>
      <c r="N21" s="16" t="s">
        <v>99</v>
      </c>
    </row>
    <row r="22" spans="1:14" ht="21">
      <c r="A22" s="16" t="s">
        <v>147</v>
      </c>
      <c r="B22" s="18">
        <v>2022</v>
      </c>
      <c r="C22" s="18">
        <v>1</v>
      </c>
      <c r="D22" s="18">
        <v>16</v>
      </c>
      <c r="E22" s="18">
        <v>1</v>
      </c>
      <c r="F22" s="18">
        <v>30</v>
      </c>
      <c r="G22" s="18">
        <v>9.5</v>
      </c>
      <c r="H22" s="16"/>
      <c r="I22" s="16" t="s">
        <v>1</v>
      </c>
      <c r="J22" s="16" t="s">
        <v>2</v>
      </c>
      <c r="K22" s="16" t="s">
        <v>3</v>
      </c>
      <c r="L22" s="16">
        <v>5</v>
      </c>
      <c r="M22" s="16" t="s">
        <v>166</v>
      </c>
      <c r="N22" s="16" t="s">
        <v>99</v>
      </c>
    </row>
    <row r="23" spans="1:14" ht="21">
      <c r="A23" s="16" t="s">
        <v>147</v>
      </c>
      <c r="B23" s="18">
        <v>2022</v>
      </c>
      <c r="C23" s="18">
        <v>1</v>
      </c>
      <c r="D23" s="18">
        <v>16</v>
      </c>
      <c r="E23" s="18">
        <v>6</v>
      </c>
      <c r="F23" s="18">
        <v>9</v>
      </c>
      <c r="G23" s="18"/>
      <c r="H23" s="16"/>
      <c r="I23" s="16" t="s">
        <v>1</v>
      </c>
      <c r="J23" s="16" t="s">
        <v>6</v>
      </c>
      <c r="K23" s="16" t="s">
        <v>3</v>
      </c>
      <c r="L23" s="16">
        <v>0</v>
      </c>
      <c r="M23" s="16" t="s">
        <v>167</v>
      </c>
      <c r="N23" s="16" t="s">
        <v>99</v>
      </c>
    </row>
    <row r="24" spans="1:14" ht="21">
      <c r="A24" s="16" t="s">
        <v>147</v>
      </c>
      <c r="B24" s="18">
        <v>2022</v>
      </c>
      <c r="C24" s="18">
        <v>1</v>
      </c>
      <c r="D24" s="18">
        <v>16</v>
      </c>
      <c r="E24" s="18">
        <v>10</v>
      </c>
      <c r="F24" s="18">
        <v>40</v>
      </c>
      <c r="G24" s="18"/>
      <c r="H24" s="16"/>
      <c r="I24" s="16" t="s">
        <v>1</v>
      </c>
      <c r="J24" s="16" t="s">
        <v>6</v>
      </c>
      <c r="K24" s="16" t="s">
        <v>3</v>
      </c>
      <c r="L24" s="16">
        <v>4</v>
      </c>
      <c r="M24" s="16" t="s">
        <v>168</v>
      </c>
      <c r="N24" s="16" t="s">
        <v>99</v>
      </c>
    </row>
    <row r="25" spans="1:14" ht="21">
      <c r="A25" s="16" t="s">
        <v>147</v>
      </c>
      <c r="B25" s="18">
        <v>2022</v>
      </c>
      <c r="C25" s="18">
        <v>1</v>
      </c>
      <c r="D25" s="18">
        <v>16</v>
      </c>
      <c r="E25" s="18">
        <v>22</v>
      </c>
      <c r="F25" s="18">
        <v>20</v>
      </c>
      <c r="G25" s="18"/>
      <c r="H25" s="16"/>
      <c r="I25" s="16" t="s">
        <v>1</v>
      </c>
      <c r="J25" s="16" t="s">
        <v>6</v>
      </c>
      <c r="K25" s="16" t="s">
        <v>3</v>
      </c>
      <c r="L25" s="16">
        <v>4</v>
      </c>
      <c r="M25" s="16" t="s">
        <v>168</v>
      </c>
      <c r="N25" s="16" t="s">
        <v>99</v>
      </c>
    </row>
    <row r="26" spans="1:14" ht="21">
      <c r="A26" s="16" t="s">
        <v>147</v>
      </c>
      <c r="B26" s="18">
        <v>2022</v>
      </c>
      <c r="C26" s="18">
        <v>1</v>
      </c>
      <c r="D26" s="18">
        <v>17</v>
      </c>
      <c r="E26" s="18">
        <v>3</v>
      </c>
      <c r="F26" s="18">
        <v>0</v>
      </c>
      <c r="G26" s="18"/>
      <c r="H26" s="16"/>
      <c r="I26" s="16" t="s">
        <v>1</v>
      </c>
      <c r="J26" s="16" t="s">
        <v>6</v>
      </c>
      <c r="K26" s="16" t="s">
        <v>3</v>
      </c>
      <c r="L26" s="16">
        <v>4</v>
      </c>
      <c r="M26" s="16" t="s">
        <v>168</v>
      </c>
      <c r="N26" s="16" t="s">
        <v>99</v>
      </c>
    </row>
    <row r="27" spans="1:14" ht="21">
      <c r="A27" s="16" t="s">
        <v>147</v>
      </c>
      <c r="B27" s="18">
        <v>2022</v>
      </c>
      <c r="C27" s="18">
        <v>1</v>
      </c>
      <c r="D27" s="18">
        <v>17</v>
      </c>
      <c r="E27" s="18">
        <v>6</v>
      </c>
      <c r="F27" s="18">
        <v>20</v>
      </c>
      <c r="G27" s="18"/>
      <c r="H27" s="16"/>
      <c r="I27" s="16" t="s">
        <v>1</v>
      </c>
      <c r="J27" s="16" t="s">
        <v>6</v>
      </c>
      <c r="K27" s="16" t="s">
        <v>3</v>
      </c>
      <c r="L27" s="16">
        <v>4</v>
      </c>
      <c r="M27" s="16" t="s">
        <v>168</v>
      </c>
      <c r="N27" s="16" t="s">
        <v>99</v>
      </c>
    </row>
    <row r="28" spans="1:14" ht="21">
      <c r="A28" s="16" t="s">
        <v>147</v>
      </c>
      <c r="B28" s="18">
        <v>2022</v>
      </c>
      <c r="C28" s="18">
        <v>1</v>
      </c>
      <c r="D28" s="18">
        <v>17</v>
      </c>
      <c r="E28" s="18">
        <v>9</v>
      </c>
      <c r="F28" s="18">
        <v>30</v>
      </c>
      <c r="G28" s="18"/>
      <c r="H28" s="16"/>
      <c r="I28" s="16" t="s">
        <v>1</v>
      </c>
      <c r="J28" s="16" t="s">
        <v>6</v>
      </c>
      <c r="K28" s="16" t="s">
        <v>3</v>
      </c>
      <c r="L28" s="16">
        <v>4</v>
      </c>
      <c r="M28" s="16" t="s">
        <v>169</v>
      </c>
      <c r="N28" s="16" t="s">
        <v>99</v>
      </c>
    </row>
    <row r="29" spans="1:14" ht="42">
      <c r="A29" s="16" t="s">
        <v>147</v>
      </c>
      <c r="B29" s="18">
        <v>2022</v>
      </c>
      <c r="C29" s="18">
        <v>1</v>
      </c>
      <c r="D29" s="18">
        <v>18</v>
      </c>
      <c r="E29" s="18">
        <v>11</v>
      </c>
      <c r="F29" s="18">
        <v>1</v>
      </c>
      <c r="G29" s="16"/>
      <c r="H29" s="16"/>
      <c r="I29" s="16" t="s">
        <v>1</v>
      </c>
      <c r="J29" s="16" t="s">
        <v>6</v>
      </c>
      <c r="K29" s="16" t="s">
        <v>3</v>
      </c>
      <c r="L29" s="16">
        <v>0</v>
      </c>
      <c r="M29" s="16" t="s">
        <v>170</v>
      </c>
      <c r="N29" s="16" t="s">
        <v>99</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5">
    <cfRule type="colorScale" priority="84">
      <colorScale>
        <cfvo type="min"/>
        <cfvo type="percentile" val="50"/>
        <cfvo type="max"/>
        <color rgb="FF63BE7B"/>
        <color rgb="FFFFEB84"/>
        <color rgb="FFF8696B"/>
      </colorScale>
    </cfRule>
  </conditionalFormatting>
  <conditionalFormatting sqref="L2:L29">
    <cfRule type="colorScale" priority="92">
      <colorScale>
        <cfvo type="min"/>
        <cfvo type="percentile" val="50"/>
        <cfvo type="max"/>
        <color rgb="FF63BE7B"/>
        <color rgb="FFFFEB84"/>
        <color rgb="FFF8696B"/>
      </colorScale>
    </cfRule>
    <cfRule type="colorScale" priority="93">
      <colorScale>
        <cfvo type="min"/>
        <cfvo type="percentile" val="50"/>
        <cfvo type="max"/>
        <color rgb="FF63BE7B"/>
        <color rgb="FFFFEB84"/>
        <color rgb="FFF8696B"/>
      </colorScale>
    </cfRule>
  </conditionalFormatting>
  <conditionalFormatting sqref="L6:L29">
    <cfRule type="colorScale" priority="91">
      <colorScale>
        <cfvo type="min"/>
        <cfvo type="percentile" val="50"/>
        <cfvo type="max"/>
        <color rgb="FF63BE7B"/>
        <color rgb="FFFFEB84"/>
        <color rgb="FFF8696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59E1C-210A-4F30-866E-6D62B6367C8F}">
  <dimension ref="A1:N34"/>
  <sheetViews>
    <sheetView zoomScaleNormal="100" workbookViewId="0">
      <pane ySplit="1" topLeftCell="A16" activePane="bottomLeft" state="frozen"/>
      <selection pane="bottomLeft" activeCell="N37" sqref="N37"/>
    </sheetView>
  </sheetViews>
  <sheetFormatPr baseColWidth="10" defaultColWidth="11.5703125" defaultRowHeight="20"/>
  <cols>
    <col min="1" max="1" width="13"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93.85546875" customWidth="1"/>
    <col min="14" max="14" width="75.28515625"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76</v>
      </c>
      <c r="B2" s="16">
        <v>1904</v>
      </c>
      <c r="C2" s="16"/>
      <c r="D2" s="16"/>
      <c r="E2" s="16"/>
      <c r="F2" s="16"/>
      <c r="G2" s="16"/>
      <c r="H2" s="16"/>
      <c r="I2" s="16" t="s">
        <v>1</v>
      </c>
      <c r="J2" s="16" t="s">
        <v>6</v>
      </c>
      <c r="K2" s="16" t="s">
        <v>3</v>
      </c>
      <c r="L2" s="16">
        <v>4</v>
      </c>
      <c r="M2" s="16" t="s">
        <v>77</v>
      </c>
      <c r="N2" s="16" t="s">
        <v>78</v>
      </c>
    </row>
    <row r="3" spans="1:14" ht="21">
      <c r="A3" s="16" t="s">
        <v>76</v>
      </c>
      <c r="B3" s="16">
        <v>1914</v>
      </c>
      <c r="C3" s="16"/>
      <c r="D3" s="16"/>
      <c r="E3" s="16"/>
      <c r="F3" s="16"/>
      <c r="G3" s="16"/>
      <c r="H3" s="16"/>
      <c r="I3" s="16" t="s">
        <v>1</v>
      </c>
      <c r="J3" s="16" t="s">
        <v>6</v>
      </c>
      <c r="K3" s="16" t="s">
        <v>3</v>
      </c>
      <c r="L3" s="16">
        <v>4</v>
      </c>
      <c r="M3" s="16" t="s">
        <v>77</v>
      </c>
      <c r="N3" s="16" t="s">
        <v>78</v>
      </c>
    </row>
    <row r="4" spans="1:14" ht="21">
      <c r="A4" s="16" t="s">
        <v>76</v>
      </c>
      <c r="B4" s="16">
        <v>1973</v>
      </c>
      <c r="C4" s="16"/>
      <c r="D4" s="16"/>
      <c r="E4" s="16"/>
      <c r="F4" s="16"/>
      <c r="G4" s="16"/>
      <c r="H4" s="16"/>
      <c r="I4" s="16" t="s">
        <v>1</v>
      </c>
      <c r="J4" s="16" t="s">
        <v>6</v>
      </c>
      <c r="K4" s="16" t="s">
        <v>3</v>
      </c>
      <c r="L4" s="16">
        <v>4</v>
      </c>
      <c r="M4" s="16" t="s">
        <v>3</v>
      </c>
      <c r="N4" s="16" t="s">
        <v>78</v>
      </c>
    </row>
    <row r="5" spans="1:14" ht="21">
      <c r="A5" s="16" t="s">
        <v>76</v>
      </c>
      <c r="B5" s="16">
        <v>1986</v>
      </c>
      <c r="C5" s="16"/>
      <c r="D5" s="16"/>
      <c r="E5" s="16"/>
      <c r="F5" s="16"/>
      <c r="G5" s="16"/>
      <c r="H5" s="16"/>
      <c r="I5" s="16" t="s">
        <v>1</v>
      </c>
      <c r="J5" s="16" t="s">
        <v>6</v>
      </c>
      <c r="K5" s="16" t="s">
        <v>3</v>
      </c>
      <c r="L5" s="16">
        <v>4</v>
      </c>
      <c r="M5" s="16" t="s">
        <v>77</v>
      </c>
      <c r="N5" s="16" t="s">
        <v>78</v>
      </c>
    </row>
    <row r="6" spans="1:14" ht="21">
      <c r="A6" s="16" t="s">
        <v>76</v>
      </c>
      <c r="B6" s="16">
        <v>1992</v>
      </c>
      <c r="C6" s="16"/>
      <c r="D6" s="16"/>
      <c r="E6" s="16"/>
      <c r="F6" s="16"/>
      <c r="G6" s="16"/>
      <c r="H6" s="16"/>
      <c r="I6" s="16" t="s">
        <v>1</v>
      </c>
      <c r="J6" s="16" t="s">
        <v>6</v>
      </c>
      <c r="K6" s="16" t="s">
        <v>3</v>
      </c>
      <c r="L6" s="16">
        <v>4</v>
      </c>
      <c r="M6" s="16" t="s">
        <v>79</v>
      </c>
      <c r="N6" s="16" t="s">
        <v>78</v>
      </c>
    </row>
    <row r="7" spans="1:14" ht="21">
      <c r="A7" s="16" t="s">
        <v>76</v>
      </c>
      <c r="B7" s="16">
        <v>2005</v>
      </c>
      <c r="C7" s="16">
        <v>7</v>
      </c>
      <c r="D7" s="16">
        <v>2</v>
      </c>
      <c r="E7" s="16"/>
      <c r="F7" s="16"/>
      <c r="G7" s="16"/>
      <c r="H7" s="16"/>
      <c r="I7" s="16" t="s">
        <v>1</v>
      </c>
      <c r="J7" s="16" t="s">
        <v>6</v>
      </c>
      <c r="K7" s="16" t="s">
        <v>3</v>
      </c>
      <c r="L7" s="16">
        <v>3</v>
      </c>
      <c r="M7" s="16" t="s">
        <v>80</v>
      </c>
      <c r="N7" s="16" t="s">
        <v>78</v>
      </c>
    </row>
    <row r="8" spans="1:14" ht="21">
      <c r="A8" s="16" t="s">
        <v>76</v>
      </c>
      <c r="B8" s="16">
        <v>2010</v>
      </c>
      <c r="C8" s="16">
        <v>2</v>
      </c>
      <c r="D8" s="16">
        <v>3</v>
      </c>
      <c r="E8" s="16">
        <v>14</v>
      </c>
      <c r="F8" s="16">
        <v>30</v>
      </c>
      <c r="G8" s="16"/>
      <c r="H8" s="16"/>
      <c r="I8" s="16" t="s">
        <v>1</v>
      </c>
      <c r="J8" s="16" t="s">
        <v>6</v>
      </c>
      <c r="K8" s="16" t="s">
        <v>3</v>
      </c>
      <c r="L8" s="16">
        <v>4</v>
      </c>
      <c r="M8" s="16" t="s">
        <v>81</v>
      </c>
      <c r="N8" s="16" t="s">
        <v>78</v>
      </c>
    </row>
    <row r="9" spans="1:14" ht="21">
      <c r="A9" s="16" t="s">
        <v>76</v>
      </c>
      <c r="B9" s="16">
        <v>2021</v>
      </c>
      <c r="C9" s="16">
        <v>8</v>
      </c>
      <c r="D9" s="16">
        <v>5</v>
      </c>
      <c r="E9" s="16">
        <v>13</v>
      </c>
      <c r="F9" s="16">
        <v>0</v>
      </c>
      <c r="G9" s="16"/>
      <c r="H9" s="16"/>
      <c r="I9" s="16" t="s">
        <v>1</v>
      </c>
      <c r="J9" s="16" t="s">
        <v>6</v>
      </c>
      <c r="K9" s="16" t="s">
        <v>3</v>
      </c>
      <c r="L9" s="16">
        <v>1</v>
      </c>
      <c r="M9" s="16" t="s">
        <v>82</v>
      </c>
      <c r="N9" s="16" t="s">
        <v>78</v>
      </c>
    </row>
    <row r="10" spans="1:14" ht="63">
      <c r="A10" s="16" t="s">
        <v>76</v>
      </c>
      <c r="B10" s="16">
        <v>2021</v>
      </c>
      <c r="C10" s="16">
        <v>8</v>
      </c>
      <c r="D10" s="16">
        <v>13</v>
      </c>
      <c r="E10" s="16">
        <v>4</v>
      </c>
      <c r="F10" s="16">
        <v>30</v>
      </c>
      <c r="G10" s="16"/>
      <c r="H10" s="16"/>
      <c r="I10" s="16" t="s">
        <v>1</v>
      </c>
      <c r="J10" s="16" t="s">
        <v>6</v>
      </c>
      <c r="K10" s="16" t="s">
        <v>3</v>
      </c>
      <c r="L10" s="16">
        <v>4</v>
      </c>
      <c r="M10" s="16" t="s">
        <v>83</v>
      </c>
      <c r="N10" s="16" t="s">
        <v>838</v>
      </c>
    </row>
    <row r="11" spans="1:14" ht="21">
      <c r="A11" s="16" t="s">
        <v>76</v>
      </c>
      <c r="B11" s="16">
        <v>2021</v>
      </c>
      <c r="C11" s="16">
        <v>8</v>
      </c>
      <c r="D11" s="16">
        <v>13</v>
      </c>
      <c r="E11" s="16">
        <v>6</v>
      </c>
      <c r="F11" s="16">
        <v>0</v>
      </c>
      <c r="G11" s="16">
        <v>8</v>
      </c>
      <c r="H11" s="16"/>
      <c r="I11" s="16" t="s">
        <v>1</v>
      </c>
      <c r="J11" s="16" t="s">
        <v>2</v>
      </c>
      <c r="K11" s="16" t="s">
        <v>3</v>
      </c>
      <c r="L11" s="16">
        <v>5</v>
      </c>
      <c r="M11" s="16" t="s">
        <v>84</v>
      </c>
      <c r="N11" s="16" t="s">
        <v>837</v>
      </c>
    </row>
    <row r="12" spans="1:14" ht="63">
      <c r="A12" s="16" t="s">
        <v>76</v>
      </c>
      <c r="B12" s="16">
        <v>2021</v>
      </c>
      <c r="C12" s="16">
        <v>8</v>
      </c>
      <c r="D12" s="16">
        <v>13</v>
      </c>
      <c r="E12" s="16">
        <v>6</v>
      </c>
      <c r="F12" s="16">
        <v>30</v>
      </c>
      <c r="G12" s="16"/>
      <c r="H12" s="16"/>
      <c r="I12" s="16" t="s">
        <v>1</v>
      </c>
      <c r="J12" s="16" t="s">
        <v>6</v>
      </c>
      <c r="K12" s="16" t="s">
        <v>3</v>
      </c>
      <c r="L12" s="16">
        <v>5</v>
      </c>
      <c r="M12" s="16" t="s">
        <v>85</v>
      </c>
      <c r="N12" s="16" t="s">
        <v>839</v>
      </c>
    </row>
    <row r="13" spans="1:14" ht="176" customHeight="1">
      <c r="A13" s="16" t="s">
        <v>76</v>
      </c>
      <c r="B13" s="16">
        <v>2021</v>
      </c>
      <c r="C13" s="16">
        <v>8</v>
      </c>
      <c r="D13" s="16">
        <v>13</v>
      </c>
      <c r="E13" s="16">
        <v>9</v>
      </c>
      <c r="F13" s="16">
        <v>13</v>
      </c>
      <c r="G13" s="16"/>
      <c r="H13" s="16"/>
      <c r="I13" s="16" t="s">
        <v>1</v>
      </c>
      <c r="J13" s="16" t="s">
        <v>6</v>
      </c>
      <c r="K13" s="16" t="s">
        <v>3</v>
      </c>
      <c r="L13" s="16">
        <v>5</v>
      </c>
      <c r="M13" s="16" t="s">
        <v>86</v>
      </c>
      <c r="N13" s="16" t="s">
        <v>87</v>
      </c>
    </row>
    <row r="14" spans="1:14" ht="21">
      <c r="A14" s="16" t="s">
        <v>76</v>
      </c>
      <c r="B14" s="16">
        <v>2021</v>
      </c>
      <c r="C14" s="16">
        <v>8</v>
      </c>
      <c r="D14" s="16">
        <v>13</v>
      </c>
      <c r="E14" s="16">
        <v>9</v>
      </c>
      <c r="F14" s="16">
        <v>27</v>
      </c>
      <c r="G14" s="16"/>
      <c r="H14" s="16"/>
      <c r="I14" s="16" t="s">
        <v>1</v>
      </c>
      <c r="J14" s="16" t="s">
        <v>6</v>
      </c>
      <c r="K14" s="16" t="s">
        <v>3</v>
      </c>
      <c r="L14" s="16">
        <v>6</v>
      </c>
      <c r="M14" s="16" t="s">
        <v>88</v>
      </c>
      <c r="N14" s="16" t="s">
        <v>89</v>
      </c>
    </row>
    <row r="15" spans="1:14" ht="42">
      <c r="A15" s="16" t="s">
        <v>76</v>
      </c>
      <c r="B15" s="16">
        <v>2021</v>
      </c>
      <c r="C15" s="16">
        <v>8</v>
      </c>
      <c r="D15" s="16">
        <v>13</v>
      </c>
      <c r="E15" s="16">
        <v>10</v>
      </c>
      <c r="F15" s="16">
        <v>0</v>
      </c>
      <c r="G15" s="16">
        <v>1</v>
      </c>
      <c r="H15" s="16"/>
      <c r="I15" s="16" t="s">
        <v>1</v>
      </c>
      <c r="J15" s="16" t="s">
        <v>2</v>
      </c>
      <c r="K15" s="16" t="s">
        <v>3</v>
      </c>
      <c r="L15" s="16">
        <v>6</v>
      </c>
      <c r="M15" s="16" t="s">
        <v>90</v>
      </c>
      <c r="N15" s="24" t="s">
        <v>853</v>
      </c>
    </row>
    <row r="16" spans="1:14" ht="42">
      <c r="A16" s="16" t="s">
        <v>76</v>
      </c>
      <c r="B16" s="16">
        <v>2021</v>
      </c>
      <c r="C16" s="16">
        <v>8</v>
      </c>
      <c r="D16" s="16">
        <v>13</v>
      </c>
      <c r="E16" s="16">
        <v>11</v>
      </c>
      <c r="F16" s="16">
        <v>41</v>
      </c>
      <c r="G16" s="16"/>
      <c r="H16" s="16"/>
      <c r="I16" s="16" t="s">
        <v>1</v>
      </c>
      <c r="J16" s="16" t="s">
        <v>6</v>
      </c>
      <c r="K16" s="16" t="s">
        <v>3</v>
      </c>
      <c r="L16" s="16">
        <v>6</v>
      </c>
      <c r="M16" s="16" t="s">
        <v>91</v>
      </c>
      <c r="N16" s="16" t="s">
        <v>840</v>
      </c>
    </row>
    <row r="17" spans="1:14" ht="21">
      <c r="A17" s="16" t="s">
        <v>76</v>
      </c>
      <c r="B17" s="16">
        <v>2021</v>
      </c>
      <c r="C17" s="16">
        <v>8</v>
      </c>
      <c r="D17" s="16">
        <v>13</v>
      </c>
      <c r="E17" s="16">
        <v>14</v>
      </c>
      <c r="F17" s="16">
        <v>0</v>
      </c>
      <c r="G17" s="16">
        <v>7</v>
      </c>
      <c r="H17" s="16"/>
      <c r="I17" s="16" t="s">
        <v>1</v>
      </c>
      <c r="J17" s="16" t="s">
        <v>2</v>
      </c>
      <c r="K17" s="16" t="s">
        <v>3</v>
      </c>
      <c r="L17" s="16">
        <v>6</v>
      </c>
      <c r="M17" s="16" t="s">
        <v>92</v>
      </c>
      <c r="N17" s="16" t="s">
        <v>837</v>
      </c>
    </row>
    <row r="18" spans="1:14" ht="21">
      <c r="A18" s="16" t="s">
        <v>76</v>
      </c>
      <c r="B18" s="16">
        <v>2021</v>
      </c>
      <c r="C18" s="16">
        <v>8</v>
      </c>
      <c r="D18" s="16">
        <v>13</v>
      </c>
      <c r="E18" s="16">
        <v>15</v>
      </c>
      <c r="F18" s="16">
        <v>0</v>
      </c>
      <c r="G18" s="16">
        <v>1</v>
      </c>
      <c r="H18" s="16"/>
      <c r="I18" s="16" t="s">
        <v>1</v>
      </c>
      <c r="J18" s="16" t="s">
        <v>2</v>
      </c>
      <c r="K18" s="16" t="s">
        <v>3</v>
      </c>
      <c r="L18" s="16">
        <v>6</v>
      </c>
      <c r="M18" s="16" t="s">
        <v>93</v>
      </c>
      <c r="N18" s="16" t="s">
        <v>78</v>
      </c>
    </row>
    <row r="19" spans="1:14" ht="42">
      <c r="A19" s="16" t="s">
        <v>76</v>
      </c>
      <c r="B19" s="16">
        <v>2021</v>
      </c>
      <c r="C19" s="16">
        <v>8</v>
      </c>
      <c r="D19" s="16">
        <v>13</v>
      </c>
      <c r="E19" s="16">
        <v>15</v>
      </c>
      <c r="F19" s="16">
        <v>30</v>
      </c>
      <c r="G19" s="16"/>
      <c r="H19" s="16"/>
      <c r="I19" s="16" t="s">
        <v>1</v>
      </c>
      <c r="J19" s="16" t="s">
        <v>6</v>
      </c>
      <c r="K19" s="16" t="s">
        <v>3</v>
      </c>
      <c r="L19" s="16">
        <v>6</v>
      </c>
      <c r="M19" s="16" t="s">
        <v>94</v>
      </c>
      <c r="N19" s="16" t="s">
        <v>841</v>
      </c>
    </row>
    <row r="20" spans="1:14" ht="84">
      <c r="A20" s="16" t="s">
        <v>76</v>
      </c>
      <c r="B20" s="16">
        <v>2021</v>
      </c>
      <c r="C20" s="16">
        <v>8</v>
      </c>
      <c r="D20" s="16">
        <v>13</v>
      </c>
      <c r="E20" s="16">
        <v>15</v>
      </c>
      <c r="F20" s="16">
        <v>30</v>
      </c>
      <c r="G20" s="16"/>
      <c r="H20" s="16"/>
      <c r="I20" s="16" t="s">
        <v>1</v>
      </c>
      <c r="J20" s="16" t="s">
        <v>6</v>
      </c>
      <c r="K20" s="16" t="s">
        <v>3</v>
      </c>
      <c r="L20" s="16">
        <v>6</v>
      </c>
      <c r="M20" s="16" t="s">
        <v>95</v>
      </c>
      <c r="N20" s="16" t="s">
        <v>842</v>
      </c>
    </row>
    <row r="21" spans="1:14" ht="21">
      <c r="A21" s="16" t="s">
        <v>76</v>
      </c>
      <c r="B21" s="16">
        <v>2021</v>
      </c>
      <c r="C21" s="16">
        <v>8</v>
      </c>
      <c r="D21" s="16">
        <v>13</v>
      </c>
      <c r="E21" s="16">
        <v>18</v>
      </c>
      <c r="F21" s="16">
        <v>0</v>
      </c>
      <c r="G21" s="16">
        <v>2</v>
      </c>
      <c r="H21" s="16"/>
      <c r="I21" s="16" t="s">
        <v>1</v>
      </c>
      <c r="J21" s="16" t="s">
        <v>6</v>
      </c>
      <c r="K21" s="16" t="s">
        <v>3</v>
      </c>
      <c r="L21" s="16">
        <v>5</v>
      </c>
      <c r="M21" s="16" t="s">
        <v>851</v>
      </c>
      <c r="N21" s="24" t="s">
        <v>852</v>
      </c>
    </row>
    <row r="22" spans="1:14" ht="42">
      <c r="A22" s="16" t="s">
        <v>76</v>
      </c>
      <c r="B22" s="16">
        <v>2021</v>
      </c>
      <c r="C22" s="16">
        <v>8</v>
      </c>
      <c r="D22" s="16">
        <v>13</v>
      </c>
      <c r="E22" s="16">
        <v>18</v>
      </c>
      <c r="F22" s="16">
        <v>45</v>
      </c>
      <c r="G22" s="16"/>
      <c r="H22" s="16"/>
      <c r="I22" s="16" t="s">
        <v>1</v>
      </c>
      <c r="J22" s="16" t="s">
        <v>6</v>
      </c>
      <c r="K22" s="16" t="s">
        <v>3</v>
      </c>
      <c r="L22" s="16">
        <v>5</v>
      </c>
      <c r="M22" s="16" t="s">
        <v>96</v>
      </c>
      <c r="N22" s="16" t="s">
        <v>843</v>
      </c>
    </row>
    <row r="23" spans="1:14" ht="42">
      <c r="A23" s="16" t="s">
        <v>76</v>
      </c>
      <c r="B23" s="16">
        <v>2021</v>
      </c>
      <c r="C23" s="16">
        <v>8</v>
      </c>
      <c r="D23" s="16">
        <v>13</v>
      </c>
      <c r="E23" s="16">
        <v>21</v>
      </c>
      <c r="F23" s="16">
        <v>0</v>
      </c>
      <c r="G23" s="16"/>
      <c r="H23" s="16"/>
      <c r="I23" s="16" t="s">
        <v>1</v>
      </c>
      <c r="J23" s="16" t="s">
        <v>6</v>
      </c>
      <c r="K23" s="16" t="s">
        <v>3</v>
      </c>
      <c r="L23" s="16">
        <v>5</v>
      </c>
      <c r="M23" s="16" t="s">
        <v>97</v>
      </c>
      <c r="N23" s="16" t="s">
        <v>844</v>
      </c>
    </row>
    <row r="24" spans="1:14" ht="21">
      <c r="A24" s="16" t="s">
        <v>76</v>
      </c>
      <c r="B24" s="16">
        <v>2021</v>
      </c>
      <c r="C24" s="16">
        <v>8</v>
      </c>
      <c r="D24" s="16">
        <v>13</v>
      </c>
      <c r="E24" s="16">
        <v>21</v>
      </c>
      <c r="F24" s="16">
        <v>25</v>
      </c>
      <c r="G24" s="16"/>
      <c r="H24" s="16"/>
      <c r="I24" s="16" t="s">
        <v>1</v>
      </c>
      <c r="J24" s="16" t="s">
        <v>6</v>
      </c>
      <c r="K24" s="16" t="s">
        <v>3</v>
      </c>
      <c r="L24" s="16">
        <v>5</v>
      </c>
      <c r="M24" s="16" t="s">
        <v>98</v>
      </c>
      <c r="N24" s="16" t="s">
        <v>99</v>
      </c>
    </row>
    <row r="25" spans="1:14" ht="42">
      <c r="A25" s="16" t="s">
        <v>76</v>
      </c>
      <c r="B25" s="16">
        <v>2021</v>
      </c>
      <c r="C25" s="16">
        <v>8</v>
      </c>
      <c r="D25" s="16">
        <v>14</v>
      </c>
      <c r="E25" s="16">
        <v>7</v>
      </c>
      <c r="F25" s="16">
        <v>0</v>
      </c>
      <c r="G25" s="16"/>
      <c r="H25" s="16"/>
      <c r="I25" s="16" t="s">
        <v>1</v>
      </c>
      <c r="J25" s="16" t="s">
        <v>6</v>
      </c>
      <c r="K25" s="16" t="s">
        <v>3</v>
      </c>
      <c r="L25" s="16">
        <v>5</v>
      </c>
      <c r="M25" s="16" t="s">
        <v>100</v>
      </c>
      <c r="N25" s="16" t="s">
        <v>845</v>
      </c>
    </row>
    <row r="26" spans="1:14" ht="21">
      <c r="A26" s="16" t="s">
        <v>76</v>
      </c>
      <c r="B26" s="16">
        <v>2021</v>
      </c>
      <c r="C26" s="16">
        <v>8</v>
      </c>
      <c r="D26" s="16">
        <v>14</v>
      </c>
      <c r="E26" s="16">
        <v>7</v>
      </c>
      <c r="F26" s="16">
        <v>30</v>
      </c>
      <c r="G26" s="16">
        <v>4</v>
      </c>
      <c r="H26" s="16"/>
      <c r="I26" s="16" t="s">
        <v>1</v>
      </c>
      <c r="J26" s="16" t="s">
        <v>2</v>
      </c>
      <c r="K26" s="16" t="s">
        <v>3</v>
      </c>
      <c r="L26" s="16">
        <v>4</v>
      </c>
      <c r="M26" s="16" t="s">
        <v>101</v>
      </c>
      <c r="N26" s="16" t="s">
        <v>837</v>
      </c>
    </row>
    <row r="27" spans="1:14" ht="21">
      <c r="A27" s="16" t="s">
        <v>76</v>
      </c>
      <c r="B27" s="16">
        <v>2021</v>
      </c>
      <c r="C27" s="16">
        <v>8</v>
      </c>
      <c r="D27" s="16">
        <v>14</v>
      </c>
      <c r="E27" s="16">
        <v>9</v>
      </c>
      <c r="F27" s="16">
        <v>49</v>
      </c>
      <c r="G27" s="16"/>
      <c r="H27" s="16"/>
      <c r="I27" s="16" t="s">
        <v>1</v>
      </c>
      <c r="J27" s="16" t="s">
        <v>6</v>
      </c>
      <c r="K27" s="16" t="s">
        <v>3</v>
      </c>
      <c r="L27" s="16">
        <v>4</v>
      </c>
      <c r="M27" s="16" t="s">
        <v>102</v>
      </c>
      <c r="N27" s="16" t="s">
        <v>99</v>
      </c>
    </row>
    <row r="28" spans="1:14" ht="42">
      <c r="A28" s="16" t="s">
        <v>76</v>
      </c>
      <c r="B28" s="16">
        <v>2021</v>
      </c>
      <c r="C28" s="16">
        <v>8</v>
      </c>
      <c r="D28" s="16">
        <v>14</v>
      </c>
      <c r="E28" s="16"/>
      <c r="F28" s="16"/>
      <c r="G28" s="16"/>
      <c r="H28" s="16"/>
      <c r="I28" s="16" t="s">
        <v>1</v>
      </c>
      <c r="J28" s="16" t="s">
        <v>6</v>
      </c>
      <c r="K28" s="16" t="s">
        <v>3</v>
      </c>
      <c r="L28" s="16">
        <v>3</v>
      </c>
      <c r="M28" s="16" t="s">
        <v>103</v>
      </c>
      <c r="N28" s="16" t="s">
        <v>846</v>
      </c>
    </row>
    <row r="29" spans="1:14" ht="63">
      <c r="A29" s="16" t="s">
        <v>76</v>
      </c>
      <c r="B29" s="16">
        <v>2021</v>
      </c>
      <c r="C29" s="16">
        <v>8</v>
      </c>
      <c r="D29" s="16">
        <v>15</v>
      </c>
      <c r="E29" s="16">
        <v>12</v>
      </c>
      <c r="F29" s="16">
        <v>40</v>
      </c>
      <c r="G29" s="16">
        <v>1</v>
      </c>
      <c r="H29" s="16"/>
      <c r="I29" s="16" t="s">
        <v>1</v>
      </c>
      <c r="J29" s="16" t="s">
        <v>2</v>
      </c>
      <c r="K29" s="16" t="s">
        <v>3</v>
      </c>
      <c r="L29" s="16">
        <v>4</v>
      </c>
      <c r="M29" s="16" t="s">
        <v>104</v>
      </c>
      <c r="N29" s="16" t="s">
        <v>847</v>
      </c>
    </row>
    <row r="30" spans="1:14" ht="42">
      <c r="A30" s="16" t="s">
        <v>76</v>
      </c>
      <c r="B30" s="16">
        <v>2021</v>
      </c>
      <c r="C30" s="16">
        <v>8</v>
      </c>
      <c r="D30" s="16">
        <v>15</v>
      </c>
      <c r="E30" s="16">
        <v>13</v>
      </c>
      <c r="F30" s="16">
        <v>0</v>
      </c>
      <c r="G30" s="16"/>
      <c r="H30" s="16"/>
      <c r="I30" s="16" t="s">
        <v>1</v>
      </c>
      <c r="J30" s="16" t="s">
        <v>6</v>
      </c>
      <c r="K30" s="16" t="s">
        <v>3</v>
      </c>
      <c r="L30" s="16">
        <v>3</v>
      </c>
      <c r="M30" s="16" t="s">
        <v>849</v>
      </c>
      <c r="N30" s="16" t="s">
        <v>848</v>
      </c>
    </row>
    <row r="31" spans="1:14" ht="63">
      <c r="A31" s="16" t="s">
        <v>76</v>
      </c>
      <c r="B31" s="16">
        <v>2021</v>
      </c>
      <c r="C31" s="16">
        <v>8</v>
      </c>
      <c r="D31" s="16">
        <v>16</v>
      </c>
      <c r="E31" s="16">
        <v>13</v>
      </c>
      <c r="F31" s="16">
        <v>48</v>
      </c>
      <c r="G31" s="16">
        <v>1.3666666670000001</v>
      </c>
      <c r="H31" s="16"/>
      <c r="I31" s="16" t="s">
        <v>1</v>
      </c>
      <c r="J31" s="16" t="s">
        <v>2</v>
      </c>
      <c r="K31" s="16" t="s">
        <v>3</v>
      </c>
      <c r="L31" s="16">
        <v>1</v>
      </c>
      <c r="M31" s="16" t="s">
        <v>106</v>
      </c>
      <c r="N31" s="16" t="s">
        <v>105</v>
      </c>
    </row>
    <row r="32" spans="1:14" ht="42">
      <c r="A32" s="16" t="s">
        <v>76</v>
      </c>
      <c r="B32" s="16">
        <v>2021</v>
      </c>
      <c r="C32" s="16">
        <v>8</v>
      </c>
      <c r="D32" s="16">
        <v>16</v>
      </c>
      <c r="E32" s="16"/>
      <c r="F32" s="16"/>
      <c r="G32" s="16"/>
      <c r="H32" s="16"/>
      <c r="I32" s="16" t="s">
        <v>1</v>
      </c>
      <c r="J32" s="16" t="s">
        <v>6</v>
      </c>
      <c r="K32" s="16" t="s">
        <v>3</v>
      </c>
      <c r="L32" s="16">
        <v>1</v>
      </c>
      <c r="M32" s="16" t="s">
        <v>107</v>
      </c>
      <c r="N32" s="16" t="s">
        <v>846</v>
      </c>
    </row>
    <row r="33" spans="1:14" ht="147">
      <c r="A33" s="16" t="s">
        <v>76</v>
      </c>
      <c r="B33" s="16">
        <v>2021</v>
      </c>
      <c r="C33" s="16">
        <v>8</v>
      </c>
      <c r="D33" s="16">
        <v>17</v>
      </c>
      <c r="E33" s="16">
        <v>10</v>
      </c>
      <c r="F33" s="16">
        <v>0</v>
      </c>
      <c r="G33" s="16"/>
      <c r="H33" s="16"/>
      <c r="I33" s="16" t="s">
        <v>1</v>
      </c>
      <c r="J33" s="16" t="s">
        <v>6</v>
      </c>
      <c r="K33" s="16" t="s">
        <v>3</v>
      </c>
      <c r="L33" s="16">
        <v>1</v>
      </c>
      <c r="M33" s="16" t="s">
        <v>108</v>
      </c>
      <c r="N33" s="24" t="s">
        <v>850</v>
      </c>
    </row>
    <row r="34" spans="1:14" ht="21">
      <c r="A34" s="16" t="s">
        <v>76</v>
      </c>
      <c r="B34" s="16">
        <v>2021</v>
      </c>
      <c r="C34" s="16">
        <v>8</v>
      </c>
      <c r="D34" s="16">
        <v>20</v>
      </c>
      <c r="E34" s="16">
        <v>9</v>
      </c>
      <c r="F34" s="16">
        <v>32</v>
      </c>
      <c r="G34" s="16">
        <v>72</v>
      </c>
      <c r="H34" s="16"/>
      <c r="I34" s="16" t="s">
        <v>1</v>
      </c>
      <c r="J34" s="16" t="s">
        <v>2</v>
      </c>
      <c r="K34" s="16" t="s">
        <v>3</v>
      </c>
      <c r="L34" s="16">
        <v>1</v>
      </c>
      <c r="M34" s="16" t="s">
        <v>109</v>
      </c>
      <c r="N34" s="16" t="s">
        <v>99</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34">
    <cfRule type="colorScale" priority="72">
      <colorScale>
        <cfvo type="min"/>
        <cfvo type="percentile" val="50"/>
        <cfvo type="max"/>
        <color rgb="FF63BE7B"/>
        <color rgb="FFFFEB84"/>
        <color rgb="FFF8696B"/>
      </colorScale>
    </cfRule>
    <cfRule type="colorScale" priority="74">
      <colorScale>
        <cfvo type="min"/>
        <cfvo type="percentile" val="50"/>
        <cfvo type="max"/>
        <color rgb="FF63BE7B"/>
        <color rgb="FFFFEB84"/>
        <color rgb="FFF8696B"/>
      </colorScale>
    </cfRule>
    <cfRule type="colorScale" priority="75">
      <colorScale>
        <cfvo type="min"/>
        <cfvo type="percentile" val="50"/>
        <cfvo type="max"/>
        <color rgb="FF63BE7B"/>
        <color rgb="FFFFEB84"/>
        <color rgb="FFF8696B"/>
      </colorScale>
    </cfRule>
    <cfRule type="colorScale" priority="76">
      <colorScale>
        <cfvo type="min"/>
        <cfvo type="percentile" val="50"/>
        <cfvo type="max"/>
        <color rgb="FF63BE7B"/>
        <color rgb="FFFFEB84"/>
        <color rgb="FFF8696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0BA2E-50E7-4A85-81A9-52F1F7D132B9}">
  <dimension ref="A1:N129"/>
  <sheetViews>
    <sheetView zoomScaleNormal="100" workbookViewId="0">
      <pane ySplit="1" topLeftCell="A101" activePane="bottomLeft" state="frozen"/>
      <selection pane="bottomLeft" activeCell="P109" sqref="P109"/>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81.5703125" customWidth="1"/>
    <col min="14" max="14" width="44.28515625"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387</v>
      </c>
      <c r="B2" s="16">
        <v>1821</v>
      </c>
      <c r="C2" s="16">
        <v>3</v>
      </c>
      <c r="D2" s="16">
        <v>16</v>
      </c>
      <c r="E2" s="16"/>
      <c r="F2" s="16"/>
      <c r="G2" s="18"/>
      <c r="H2" s="16"/>
      <c r="I2" s="16" t="s">
        <v>1</v>
      </c>
      <c r="J2" s="20" t="str">
        <f t="shared" ref="J2:J63" si="0">IF(G2="", "point", "span")</f>
        <v>point</v>
      </c>
      <c r="K2" s="16" t="s">
        <v>3</v>
      </c>
      <c r="L2" s="16">
        <v>4</v>
      </c>
      <c r="M2" s="16" t="s">
        <v>252</v>
      </c>
      <c r="N2" s="16" t="s">
        <v>251</v>
      </c>
    </row>
    <row r="3" spans="1:14" ht="21">
      <c r="A3" s="16" t="s">
        <v>387</v>
      </c>
      <c r="B3" s="16">
        <v>1843</v>
      </c>
      <c r="C3" s="16"/>
      <c r="D3" s="16"/>
      <c r="E3" s="16"/>
      <c r="F3" s="16"/>
      <c r="G3" s="18"/>
      <c r="H3" s="16"/>
      <c r="I3" s="16" t="s">
        <v>1</v>
      </c>
      <c r="J3" s="20" t="str">
        <f t="shared" si="0"/>
        <v>point</v>
      </c>
      <c r="K3" s="16" t="s">
        <v>3</v>
      </c>
      <c r="L3" s="16">
        <v>6</v>
      </c>
      <c r="M3" s="16" t="s">
        <v>253</v>
      </c>
      <c r="N3" s="16" t="s">
        <v>251</v>
      </c>
    </row>
    <row r="4" spans="1:14" ht="21">
      <c r="A4" s="16" t="s">
        <v>387</v>
      </c>
      <c r="B4" s="16">
        <v>1908</v>
      </c>
      <c r="C4" s="16"/>
      <c r="D4" s="16"/>
      <c r="E4" s="16"/>
      <c r="F4" s="16"/>
      <c r="G4" s="18"/>
      <c r="H4" s="16"/>
      <c r="I4" s="16" t="s">
        <v>1</v>
      </c>
      <c r="J4" s="20" t="str">
        <f t="shared" si="0"/>
        <v>point</v>
      </c>
      <c r="K4" s="16" t="s">
        <v>3</v>
      </c>
      <c r="L4" s="16">
        <v>2</v>
      </c>
      <c r="M4" s="16" t="s">
        <v>254</v>
      </c>
      <c r="N4" s="16" t="s">
        <v>255</v>
      </c>
    </row>
    <row r="5" spans="1:14" ht="21">
      <c r="A5" s="16" t="s">
        <v>387</v>
      </c>
      <c r="B5" s="16">
        <v>1915</v>
      </c>
      <c r="C5" s="16"/>
      <c r="D5" s="16"/>
      <c r="E5" s="16"/>
      <c r="F5" s="16"/>
      <c r="G5" s="18"/>
      <c r="H5" s="16"/>
      <c r="I5" s="16" t="s">
        <v>1</v>
      </c>
      <c r="J5" s="20" t="str">
        <f t="shared" si="0"/>
        <v>point</v>
      </c>
      <c r="K5" s="16" t="s">
        <v>3</v>
      </c>
      <c r="L5" s="16">
        <v>2</v>
      </c>
      <c r="M5" s="16" t="s">
        <v>254</v>
      </c>
      <c r="N5" s="16" t="s">
        <v>255</v>
      </c>
    </row>
    <row r="6" spans="1:14" ht="21">
      <c r="A6" s="16" t="s">
        <v>387</v>
      </c>
      <c r="B6" s="16">
        <v>1917</v>
      </c>
      <c r="C6" s="16"/>
      <c r="D6" s="16"/>
      <c r="E6" s="16"/>
      <c r="F6" s="16"/>
      <c r="G6" s="18"/>
      <c r="H6" s="16"/>
      <c r="I6" s="16" t="s">
        <v>1</v>
      </c>
      <c r="J6" s="20" t="str">
        <f t="shared" si="0"/>
        <v>point</v>
      </c>
      <c r="K6" s="16" t="s">
        <v>3</v>
      </c>
      <c r="L6" s="16">
        <v>2</v>
      </c>
      <c r="M6" s="16" t="s">
        <v>254</v>
      </c>
      <c r="N6" s="16" t="s">
        <v>255</v>
      </c>
    </row>
    <row r="7" spans="1:14" ht="21">
      <c r="A7" s="16" t="s">
        <v>387</v>
      </c>
      <c r="B7" s="16">
        <v>1963</v>
      </c>
      <c r="C7" s="16">
        <v>2</v>
      </c>
      <c r="D7" s="16">
        <v>16</v>
      </c>
      <c r="E7" s="16"/>
      <c r="F7" s="16"/>
      <c r="G7" s="18">
        <v>48</v>
      </c>
      <c r="H7" s="16"/>
      <c r="I7" s="16" t="s">
        <v>1</v>
      </c>
      <c r="J7" s="20" t="str">
        <f t="shared" si="0"/>
        <v>span</v>
      </c>
      <c r="K7" s="16" t="s">
        <v>54</v>
      </c>
      <c r="L7" s="16">
        <v>2</v>
      </c>
      <c r="M7" s="16" t="s">
        <v>256</v>
      </c>
      <c r="N7" s="16" t="s">
        <v>257</v>
      </c>
    </row>
    <row r="8" spans="1:14" ht="21">
      <c r="A8" s="16" t="s">
        <v>387</v>
      </c>
      <c r="B8" s="16">
        <v>1963</v>
      </c>
      <c r="C8" s="16">
        <v>2</v>
      </c>
      <c r="D8" s="16">
        <v>18</v>
      </c>
      <c r="E8" s="16">
        <v>15</v>
      </c>
      <c r="F8" s="16"/>
      <c r="G8" s="18"/>
      <c r="H8" s="16"/>
      <c r="I8" s="16" t="s">
        <v>23</v>
      </c>
      <c r="J8" s="20" t="str">
        <f t="shared" si="0"/>
        <v>point</v>
      </c>
      <c r="K8" s="16" t="s">
        <v>54</v>
      </c>
      <c r="L8" s="16">
        <v>2</v>
      </c>
      <c r="M8" s="16" t="s">
        <v>258</v>
      </c>
      <c r="N8" s="16" t="s">
        <v>255</v>
      </c>
    </row>
    <row r="9" spans="1:14" ht="21">
      <c r="A9" s="16" t="s">
        <v>387</v>
      </c>
      <c r="B9" s="16">
        <v>1963</v>
      </c>
      <c r="C9" s="16">
        <v>2</v>
      </c>
      <c r="D9" s="16">
        <v>18</v>
      </c>
      <c r="E9" s="16">
        <v>21</v>
      </c>
      <c r="F9" s="16"/>
      <c r="G9" s="18"/>
      <c r="H9" s="16"/>
      <c r="I9" s="16"/>
      <c r="J9" s="20" t="str">
        <f t="shared" si="0"/>
        <v>point</v>
      </c>
      <c r="K9" s="16" t="s">
        <v>54</v>
      </c>
      <c r="L9" s="16">
        <v>2</v>
      </c>
      <c r="M9" s="16" t="s">
        <v>259</v>
      </c>
      <c r="N9" s="16" t="s">
        <v>255</v>
      </c>
    </row>
    <row r="10" spans="1:14" ht="21">
      <c r="A10" s="16" t="s">
        <v>387</v>
      </c>
      <c r="B10" s="16">
        <v>1963</v>
      </c>
      <c r="C10" s="16">
        <v>2</v>
      </c>
      <c r="D10" s="16">
        <v>19</v>
      </c>
      <c r="E10" s="16">
        <v>1</v>
      </c>
      <c r="F10" s="16">
        <v>0</v>
      </c>
      <c r="G10" s="18"/>
      <c r="H10" s="16"/>
      <c r="I10" s="16"/>
      <c r="J10" s="20" t="str">
        <f t="shared" si="0"/>
        <v>point</v>
      </c>
      <c r="K10" s="16" t="s">
        <v>54</v>
      </c>
      <c r="L10" s="16">
        <v>2</v>
      </c>
      <c r="M10" s="16" t="s">
        <v>260</v>
      </c>
      <c r="N10" s="16" t="s">
        <v>255</v>
      </c>
    </row>
    <row r="11" spans="1:14" ht="21">
      <c r="A11" s="16" t="s">
        <v>387</v>
      </c>
      <c r="B11" s="16">
        <v>1963</v>
      </c>
      <c r="C11" s="16">
        <v>2</v>
      </c>
      <c r="D11" s="16">
        <v>19</v>
      </c>
      <c r="E11" s="16">
        <v>3</v>
      </c>
      <c r="F11" s="16">
        <v>0</v>
      </c>
      <c r="G11" s="18">
        <v>2</v>
      </c>
      <c r="H11" s="16"/>
      <c r="I11" s="16"/>
      <c r="J11" s="20" t="str">
        <f t="shared" si="0"/>
        <v>span</v>
      </c>
      <c r="K11" s="16" t="s">
        <v>3</v>
      </c>
      <c r="L11" s="16">
        <v>3</v>
      </c>
      <c r="M11" s="16" t="s">
        <v>261</v>
      </c>
      <c r="N11" s="16" t="s">
        <v>255</v>
      </c>
    </row>
    <row r="12" spans="1:14" ht="42">
      <c r="A12" s="16" t="s">
        <v>387</v>
      </c>
      <c r="B12" s="16">
        <v>1963</v>
      </c>
      <c r="C12" s="16">
        <v>2</v>
      </c>
      <c r="D12" s="16">
        <v>19</v>
      </c>
      <c r="E12" s="16">
        <v>5</v>
      </c>
      <c r="F12" s="16">
        <v>0</v>
      </c>
      <c r="G12" s="18">
        <v>120</v>
      </c>
      <c r="H12" s="16"/>
      <c r="I12" s="16"/>
      <c r="J12" s="20" t="str">
        <f t="shared" si="0"/>
        <v>span</v>
      </c>
      <c r="K12" s="16" t="s">
        <v>3</v>
      </c>
      <c r="L12" s="16">
        <v>4</v>
      </c>
      <c r="M12" s="16" t="s">
        <v>262</v>
      </c>
      <c r="N12" s="16" t="s">
        <v>255</v>
      </c>
    </row>
    <row r="13" spans="1:14" ht="21">
      <c r="A13" s="16" t="s">
        <v>387</v>
      </c>
      <c r="B13" s="16">
        <v>1963</v>
      </c>
      <c r="C13" s="16">
        <v>2</v>
      </c>
      <c r="D13" s="16">
        <v>20</v>
      </c>
      <c r="E13" s="16"/>
      <c r="F13" s="16"/>
      <c r="G13" s="18"/>
      <c r="H13" s="16"/>
      <c r="I13" s="16"/>
      <c r="J13" s="20" t="str">
        <f t="shared" si="0"/>
        <v>point</v>
      </c>
      <c r="K13" s="16" t="s">
        <v>3</v>
      </c>
      <c r="L13" s="16">
        <v>4</v>
      </c>
      <c r="M13" s="16" t="s">
        <v>263</v>
      </c>
      <c r="N13" s="16" t="s">
        <v>257</v>
      </c>
    </row>
    <row r="14" spans="1:14" ht="63">
      <c r="A14" s="16" t="s">
        <v>387</v>
      </c>
      <c r="B14" s="16">
        <v>1963</v>
      </c>
      <c r="C14" s="16">
        <v>2</v>
      </c>
      <c r="D14" s="16">
        <v>24</v>
      </c>
      <c r="E14" s="16"/>
      <c r="F14" s="16"/>
      <c r="G14" s="18">
        <f>60*24</f>
        <v>1440</v>
      </c>
      <c r="H14" s="16"/>
      <c r="I14" s="16" t="s">
        <v>1</v>
      </c>
      <c r="J14" s="20" t="str">
        <f t="shared" si="0"/>
        <v>span</v>
      </c>
      <c r="K14" s="16" t="s">
        <v>3</v>
      </c>
      <c r="L14" s="16">
        <v>3</v>
      </c>
      <c r="M14" s="16" t="s">
        <v>264</v>
      </c>
      <c r="N14" s="16" t="s">
        <v>255</v>
      </c>
    </row>
    <row r="15" spans="1:14" ht="63">
      <c r="A15" s="16" t="s">
        <v>387</v>
      </c>
      <c r="B15" s="16">
        <v>1963</v>
      </c>
      <c r="C15" s="16">
        <v>2</v>
      </c>
      <c r="D15" s="16">
        <v>24</v>
      </c>
      <c r="E15" s="16"/>
      <c r="F15" s="16"/>
      <c r="G15" s="18">
        <f>21*24</f>
        <v>504</v>
      </c>
      <c r="H15" s="16"/>
      <c r="I15" s="16" t="s">
        <v>1</v>
      </c>
      <c r="J15" s="20" t="str">
        <f t="shared" si="0"/>
        <v>span</v>
      </c>
      <c r="K15" s="16" t="s">
        <v>3</v>
      </c>
      <c r="L15" s="16">
        <v>4</v>
      </c>
      <c r="M15" s="16" t="s">
        <v>265</v>
      </c>
      <c r="N15" s="16" t="s">
        <v>257</v>
      </c>
    </row>
    <row r="16" spans="1:14" ht="105">
      <c r="A16" s="16" t="s">
        <v>387</v>
      </c>
      <c r="B16" s="16">
        <v>1963</v>
      </c>
      <c r="C16" s="16">
        <v>3</v>
      </c>
      <c r="D16" s="16">
        <v>17</v>
      </c>
      <c r="E16" s="16">
        <v>5</v>
      </c>
      <c r="F16" s="16">
        <v>32</v>
      </c>
      <c r="G16" s="18">
        <v>3.5</v>
      </c>
      <c r="H16" s="16"/>
      <c r="I16" s="16" t="s">
        <v>1</v>
      </c>
      <c r="J16" s="20" t="str">
        <f t="shared" si="0"/>
        <v>span</v>
      </c>
      <c r="K16" s="16" t="s">
        <v>3</v>
      </c>
      <c r="L16" s="16">
        <v>6</v>
      </c>
      <c r="M16" s="16" t="s">
        <v>266</v>
      </c>
      <c r="N16" s="16" t="s">
        <v>257</v>
      </c>
    </row>
    <row r="17" spans="1:14" ht="21">
      <c r="A17" s="16" t="s">
        <v>387</v>
      </c>
      <c r="B17" s="16">
        <v>1963</v>
      </c>
      <c r="C17" s="16">
        <v>3</v>
      </c>
      <c r="D17" s="16">
        <v>17</v>
      </c>
      <c r="E17" s="16"/>
      <c r="F17" s="16"/>
      <c r="G17" s="18"/>
      <c r="H17" s="16"/>
      <c r="I17" s="16" t="s">
        <v>23</v>
      </c>
      <c r="J17" s="20" t="str">
        <f t="shared" si="0"/>
        <v>point</v>
      </c>
      <c r="K17" s="16" t="s">
        <v>25</v>
      </c>
      <c r="L17" s="16">
        <v>0</v>
      </c>
      <c r="M17" s="16" t="s">
        <v>267</v>
      </c>
      <c r="N17" s="16" t="s">
        <v>255</v>
      </c>
    </row>
    <row r="18" spans="1:14" ht="21">
      <c r="A18" s="16" t="s">
        <v>387</v>
      </c>
      <c r="B18" s="16">
        <v>1963</v>
      </c>
      <c r="C18" s="16">
        <v>3</v>
      </c>
      <c r="D18" s="16">
        <v>17</v>
      </c>
      <c r="E18" s="16"/>
      <c r="F18" s="16"/>
      <c r="G18" s="18">
        <v>1080</v>
      </c>
      <c r="H18" s="16"/>
      <c r="I18" s="16" t="s">
        <v>1</v>
      </c>
      <c r="J18" s="20" t="str">
        <f t="shared" si="0"/>
        <v>span</v>
      </c>
      <c r="K18" s="16" t="s">
        <v>3</v>
      </c>
      <c r="L18" s="16">
        <v>4</v>
      </c>
      <c r="M18" s="16" t="s">
        <v>268</v>
      </c>
      <c r="N18" s="16" t="s">
        <v>257</v>
      </c>
    </row>
    <row r="19" spans="1:14" ht="42">
      <c r="A19" s="16" t="s">
        <v>387</v>
      </c>
      <c r="B19" s="16">
        <v>1963</v>
      </c>
      <c r="C19" s="16">
        <v>5</v>
      </c>
      <c r="D19" s="16">
        <v>11</v>
      </c>
      <c r="E19" s="16"/>
      <c r="F19" s="16"/>
      <c r="G19" s="18">
        <v>120</v>
      </c>
      <c r="H19" s="16"/>
      <c r="I19" s="16" t="s">
        <v>1</v>
      </c>
      <c r="J19" s="20" t="str">
        <f t="shared" si="0"/>
        <v>span</v>
      </c>
      <c r="K19" s="16" t="s">
        <v>3</v>
      </c>
      <c r="L19" s="16">
        <v>4</v>
      </c>
      <c r="M19" s="16" t="s">
        <v>269</v>
      </c>
      <c r="N19" s="16" t="s">
        <v>255</v>
      </c>
    </row>
    <row r="20" spans="1:14" ht="21">
      <c r="A20" s="16" t="s">
        <v>387</v>
      </c>
      <c r="B20" s="16">
        <v>1963</v>
      </c>
      <c r="C20" s="16">
        <v>5</v>
      </c>
      <c r="D20" s="16">
        <v>16</v>
      </c>
      <c r="E20" s="16">
        <v>6</v>
      </c>
      <c r="F20" s="16"/>
      <c r="G20" s="18">
        <v>10</v>
      </c>
      <c r="H20" s="16"/>
      <c r="I20" s="16" t="s">
        <v>1</v>
      </c>
      <c r="J20" s="20" t="str">
        <f t="shared" si="0"/>
        <v>span</v>
      </c>
      <c r="K20" s="16" t="s">
        <v>3</v>
      </c>
      <c r="L20" s="16">
        <v>4</v>
      </c>
      <c r="M20" s="16" t="s">
        <v>270</v>
      </c>
      <c r="N20" s="16" t="s">
        <v>255</v>
      </c>
    </row>
    <row r="21" spans="1:14" ht="21">
      <c r="A21" s="16" t="s">
        <v>387</v>
      </c>
      <c r="B21" s="16">
        <v>1963</v>
      </c>
      <c r="C21" s="16">
        <v>5</v>
      </c>
      <c r="D21" s="16">
        <v>16</v>
      </c>
      <c r="E21" s="16">
        <v>15</v>
      </c>
      <c r="F21" s="16">
        <v>55</v>
      </c>
      <c r="G21" s="18"/>
      <c r="H21" s="16"/>
      <c r="I21" s="16" t="s">
        <v>1</v>
      </c>
      <c r="J21" s="20" t="str">
        <f t="shared" si="0"/>
        <v>point</v>
      </c>
      <c r="K21" s="16" t="s">
        <v>3</v>
      </c>
      <c r="L21" s="16">
        <v>4</v>
      </c>
      <c r="M21" s="16" t="s">
        <v>271</v>
      </c>
      <c r="N21" s="16" t="s">
        <v>255</v>
      </c>
    </row>
    <row r="22" spans="1:14" ht="21">
      <c r="A22" s="16" t="s">
        <v>387</v>
      </c>
      <c r="B22" s="16">
        <v>1963</v>
      </c>
      <c r="C22" s="16">
        <v>5</v>
      </c>
      <c r="D22" s="16">
        <v>16</v>
      </c>
      <c r="E22" s="16">
        <v>16</v>
      </c>
      <c r="F22" s="16">
        <v>0</v>
      </c>
      <c r="G22" s="18"/>
      <c r="H22" s="16"/>
      <c r="I22" s="16" t="s">
        <v>1</v>
      </c>
      <c r="J22" s="20" t="str">
        <f t="shared" si="0"/>
        <v>point</v>
      </c>
      <c r="K22" s="16" t="s">
        <v>3</v>
      </c>
      <c r="L22" s="16">
        <v>4</v>
      </c>
      <c r="M22" s="16" t="s">
        <v>272</v>
      </c>
      <c r="N22" s="16" t="s">
        <v>255</v>
      </c>
    </row>
    <row r="23" spans="1:14" ht="21">
      <c r="A23" s="16" t="s">
        <v>387</v>
      </c>
      <c r="B23" s="16">
        <v>1963</v>
      </c>
      <c r="C23" s="16">
        <v>5</v>
      </c>
      <c r="D23" s="16">
        <v>16</v>
      </c>
      <c r="E23" s="16">
        <v>16</v>
      </c>
      <c r="F23" s="16">
        <v>2</v>
      </c>
      <c r="G23" s="18"/>
      <c r="H23" s="16"/>
      <c r="I23" s="16" t="s">
        <v>1</v>
      </c>
      <c r="J23" s="20" t="str">
        <f t="shared" si="0"/>
        <v>point</v>
      </c>
      <c r="K23" s="16" t="s">
        <v>3</v>
      </c>
      <c r="L23" s="16">
        <v>4</v>
      </c>
      <c r="M23" s="16" t="s">
        <v>273</v>
      </c>
      <c r="N23" s="16" t="s">
        <v>255</v>
      </c>
    </row>
    <row r="24" spans="1:14" ht="21">
      <c r="A24" s="16" t="s">
        <v>387</v>
      </c>
      <c r="B24" s="16">
        <v>1963</v>
      </c>
      <c r="C24" s="16">
        <v>5</v>
      </c>
      <c r="D24" s="16">
        <v>16</v>
      </c>
      <c r="E24" s="16">
        <v>16</v>
      </c>
      <c r="F24" s="16">
        <v>4</v>
      </c>
      <c r="G24" s="18"/>
      <c r="H24" s="16"/>
      <c r="I24" s="16" t="s">
        <v>1</v>
      </c>
      <c r="J24" s="20" t="str">
        <f t="shared" si="0"/>
        <v>point</v>
      </c>
      <c r="K24" s="16" t="s">
        <v>3</v>
      </c>
      <c r="L24" s="16">
        <v>4</v>
      </c>
      <c r="M24" s="16" t="s">
        <v>274</v>
      </c>
      <c r="N24" s="16" t="s">
        <v>255</v>
      </c>
    </row>
    <row r="25" spans="1:14" ht="21">
      <c r="A25" s="16" t="s">
        <v>387</v>
      </c>
      <c r="B25" s="16">
        <v>1963</v>
      </c>
      <c r="C25" s="16">
        <v>5</v>
      </c>
      <c r="D25" s="16">
        <v>16</v>
      </c>
      <c r="E25" s="16">
        <v>16</v>
      </c>
      <c r="F25" s="16">
        <v>5</v>
      </c>
      <c r="G25" s="18"/>
      <c r="H25" s="16"/>
      <c r="I25" s="16" t="s">
        <v>1</v>
      </c>
      <c r="J25" s="20" t="str">
        <f t="shared" si="0"/>
        <v>point</v>
      </c>
      <c r="K25" s="16" t="s">
        <v>3</v>
      </c>
      <c r="L25" s="16">
        <v>4</v>
      </c>
      <c r="M25" s="16" t="s">
        <v>275</v>
      </c>
      <c r="N25" s="16" t="s">
        <v>255</v>
      </c>
    </row>
    <row r="26" spans="1:14" ht="21">
      <c r="A26" s="16" t="s">
        <v>387</v>
      </c>
      <c r="B26" s="16">
        <v>1963</v>
      </c>
      <c r="C26" s="16">
        <v>5</v>
      </c>
      <c r="D26" s="16">
        <v>16</v>
      </c>
      <c r="E26" s="16">
        <v>16</v>
      </c>
      <c r="F26" s="16">
        <v>17</v>
      </c>
      <c r="G26" s="18"/>
      <c r="H26" s="16"/>
      <c r="I26" s="16" t="s">
        <v>1</v>
      </c>
      <c r="J26" s="20" t="str">
        <f t="shared" si="0"/>
        <v>point</v>
      </c>
      <c r="K26" s="16" t="s">
        <v>3</v>
      </c>
      <c r="L26" s="16">
        <v>4</v>
      </c>
      <c r="M26" s="16" t="s">
        <v>276</v>
      </c>
      <c r="N26" s="16" t="s">
        <v>255</v>
      </c>
    </row>
    <row r="27" spans="1:14" ht="21">
      <c r="A27" s="16" t="s">
        <v>387</v>
      </c>
      <c r="B27" s="16">
        <v>1963</v>
      </c>
      <c r="C27" s="16">
        <v>5</v>
      </c>
      <c r="D27" s="16">
        <v>16</v>
      </c>
      <c r="E27" s="16">
        <v>16</v>
      </c>
      <c r="F27" s="16">
        <v>35</v>
      </c>
      <c r="G27" s="18"/>
      <c r="H27" s="16"/>
      <c r="I27" s="16" t="s">
        <v>1</v>
      </c>
      <c r="J27" s="20" t="str">
        <f t="shared" si="0"/>
        <v>point</v>
      </c>
      <c r="K27" s="16" t="s">
        <v>3</v>
      </c>
      <c r="L27" s="16">
        <v>4</v>
      </c>
      <c r="M27" s="16" t="s">
        <v>277</v>
      </c>
      <c r="N27" s="16" t="s">
        <v>255</v>
      </c>
    </row>
    <row r="28" spans="1:14" ht="42">
      <c r="A28" s="16" t="s">
        <v>387</v>
      </c>
      <c r="B28" s="16">
        <v>1963</v>
      </c>
      <c r="C28" s="16">
        <v>5</v>
      </c>
      <c r="D28" s="16">
        <v>16</v>
      </c>
      <c r="E28" s="16">
        <v>16</v>
      </c>
      <c r="F28" s="16">
        <v>45</v>
      </c>
      <c r="G28" s="18"/>
      <c r="H28" s="16"/>
      <c r="I28" s="16" t="s">
        <v>1</v>
      </c>
      <c r="J28" s="20" t="str">
        <f t="shared" si="0"/>
        <v>point</v>
      </c>
      <c r="K28" s="16" t="s">
        <v>3</v>
      </c>
      <c r="L28" s="16">
        <v>5</v>
      </c>
      <c r="M28" s="16" t="s">
        <v>278</v>
      </c>
      <c r="N28" s="16" t="s">
        <v>255</v>
      </c>
    </row>
    <row r="29" spans="1:14" ht="21">
      <c r="A29" s="16" t="s">
        <v>387</v>
      </c>
      <c r="B29" s="16">
        <v>1963</v>
      </c>
      <c r="C29" s="16">
        <v>5</v>
      </c>
      <c r="D29" s="16">
        <v>16</v>
      </c>
      <c r="E29" s="16">
        <v>17</v>
      </c>
      <c r="F29" s="16">
        <v>0</v>
      </c>
      <c r="G29" s="18">
        <v>5</v>
      </c>
      <c r="H29" s="16"/>
      <c r="I29" s="16" t="s">
        <v>1</v>
      </c>
      <c r="J29" s="20" t="str">
        <f t="shared" si="0"/>
        <v>span</v>
      </c>
      <c r="K29" s="16" t="s">
        <v>3</v>
      </c>
      <c r="L29" s="16">
        <v>5</v>
      </c>
      <c r="M29" s="16" t="s">
        <v>279</v>
      </c>
      <c r="N29" s="16" t="s">
        <v>255</v>
      </c>
    </row>
    <row r="30" spans="1:14" ht="21">
      <c r="A30" s="16" t="s">
        <v>387</v>
      </c>
      <c r="B30" s="16">
        <v>1963</v>
      </c>
      <c r="C30" s="16">
        <v>5</v>
      </c>
      <c r="D30" s="16">
        <v>16</v>
      </c>
      <c r="E30" s="16">
        <v>17</v>
      </c>
      <c r="F30" s="16">
        <v>7</v>
      </c>
      <c r="G30" s="18"/>
      <c r="H30" s="16"/>
      <c r="I30" s="16" t="s">
        <v>1</v>
      </c>
      <c r="J30" s="20" t="str">
        <f t="shared" si="0"/>
        <v>point</v>
      </c>
      <c r="K30" s="16" t="s">
        <v>3</v>
      </c>
      <c r="L30" s="16">
        <v>5</v>
      </c>
      <c r="M30" s="16" t="s">
        <v>280</v>
      </c>
      <c r="N30" s="16" t="s">
        <v>255</v>
      </c>
    </row>
    <row r="31" spans="1:14" ht="42">
      <c r="A31" s="16" t="s">
        <v>387</v>
      </c>
      <c r="B31" s="16">
        <v>1963</v>
      </c>
      <c r="C31" s="16">
        <v>5</v>
      </c>
      <c r="D31" s="16">
        <v>16</v>
      </c>
      <c r="E31" s="16">
        <v>17</v>
      </c>
      <c r="F31" s="16">
        <v>10</v>
      </c>
      <c r="G31" s="18">
        <f>350/60</f>
        <v>5.833333333333333</v>
      </c>
      <c r="H31" s="16"/>
      <c r="I31" s="16" t="s">
        <v>1</v>
      </c>
      <c r="J31" s="20" t="str">
        <f t="shared" si="0"/>
        <v>span</v>
      </c>
      <c r="K31" s="16" t="s">
        <v>3</v>
      </c>
      <c r="L31" s="16">
        <v>5</v>
      </c>
      <c r="M31" s="16" t="s">
        <v>281</v>
      </c>
      <c r="N31" s="16" t="s">
        <v>255</v>
      </c>
    </row>
    <row r="32" spans="1:14" ht="21">
      <c r="A32" s="16" t="s">
        <v>387</v>
      </c>
      <c r="B32" s="16">
        <v>1963</v>
      </c>
      <c r="C32" s="16">
        <v>5</v>
      </c>
      <c r="D32" s="16">
        <v>16</v>
      </c>
      <c r="E32" s="16">
        <v>17</v>
      </c>
      <c r="F32" s="16">
        <v>15</v>
      </c>
      <c r="G32" s="18">
        <v>0.5</v>
      </c>
      <c r="H32" s="16"/>
      <c r="I32" s="16" t="s">
        <v>1</v>
      </c>
      <c r="J32" s="20" t="str">
        <f t="shared" si="0"/>
        <v>span</v>
      </c>
      <c r="K32" s="16" t="s">
        <v>3</v>
      </c>
      <c r="L32" s="16">
        <v>6</v>
      </c>
      <c r="M32" s="16" t="s">
        <v>282</v>
      </c>
      <c r="N32" s="16" t="s">
        <v>255</v>
      </c>
    </row>
    <row r="33" spans="1:14" ht="21">
      <c r="A33" s="16" t="s">
        <v>387</v>
      </c>
      <c r="B33" s="16">
        <v>1963</v>
      </c>
      <c r="C33" s="16">
        <v>5</v>
      </c>
      <c r="D33" s="16">
        <v>16</v>
      </c>
      <c r="E33" s="16">
        <v>17</v>
      </c>
      <c r="F33" s="16">
        <v>40</v>
      </c>
      <c r="G33" s="18"/>
      <c r="H33" s="16"/>
      <c r="I33" s="16" t="s">
        <v>1</v>
      </c>
      <c r="J33" s="20" t="str">
        <f t="shared" si="0"/>
        <v>point</v>
      </c>
      <c r="K33" s="16" t="s">
        <v>3</v>
      </c>
      <c r="L33" s="16">
        <v>5</v>
      </c>
      <c r="M33" s="16" t="s">
        <v>283</v>
      </c>
      <c r="N33" s="16" t="s">
        <v>255</v>
      </c>
    </row>
    <row r="34" spans="1:14" ht="21">
      <c r="A34" s="16" t="s">
        <v>387</v>
      </c>
      <c r="B34" s="16">
        <v>1963</v>
      </c>
      <c r="C34" s="16">
        <v>5</v>
      </c>
      <c r="D34" s="16">
        <v>16</v>
      </c>
      <c r="E34" s="16">
        <v>17</v>
      </c>
      <c r="F34" s="16">
        <v>45</v>
      </c>
      <c r="G34" s="18">
        <f>199/60</f>
        <v>3.3166666666666669</v>
      </c>
      <c r="H34" s="16"/>
      <c r="I34" s="16" t="s">
        <v>1</v>
      </c>
      <c r="J34" s="20" t="str">
        <f t="shared" si="0"/>
        <v>span</v>
      </c>
      <c r="K34" s="16" t="s">
        <v>3</v>
      </c>
      <c r="L34" s="16">
        <v>5</v>
      </c>
      <c r="M34" s="16" t="s">
        <v>284</v>
      </c>
      <c r="N34" s="16" t="s">
        <v>255</v>
      </c>
    </row>
    <row r="35" spans="1:14" ht="21">
      <c r="A35" s="16" t="s">
        <v>387</v>
      </c>
      <c r="B35" s="16">
        <v>1963</v>
      </c>
      <c r="C35" s="16">
        <v>5</v>
      </c>
      <c r="D35" s="16">
        <v>16</v>
      </c>
      <c r="E35" s="16">
        <v>18</v>
      </c>
      <c r="F35" s="16">
        <v>5</v>
      </c>
      <c r="G35" s="18"/>
      <c r="H35" s="16"/>
      <c r="I35" s="16" t="s">
        <v>1</v>
      </c>
      <c r="J35" s="20" t="str">
        <f t="shared" si="0"/>
        <v>point</v>
      </c>
      <c r="K35" s="16" t="s">
        <v>3</v>
      </c>
      <c r="L35" s="16">
        <v>6</v>
      </c>
      <c r="M35" s="16" t="s">
        <v>285</v>
      </c>
      <c r="N35" s="16" t="s">
        <v>255</v>
      </c>
    </row>
    <row r="36" spans="1:14" ht="21">
      <c r="A36" s="16" t="s">
        <v>387</v>
      </c>
      <c r="B36" s="16">
        <v>1963</v>
      </c>
      <c r="C36" s="16">
        <v>5</v>
      </c>
      <c r="D36" s="16">
        <v>16</v>
      </c>
      <c r="E36" s="16">
        <v>18</v>
      </c>
      <c r="F36" s="16">
        <v>30</v>
      </c>
      <c r="G36" s="18"/>
      <c r="H36" s="16"/>
      <c r="I36" s="16" t="s">
        <v>1</v>
      </c>
      <c r="J36" s="20" t="str">
        <f t="shared" si="0"/>
        <v>point</v>
      </c>
      <c r="K36" s="16" t="s">
        <v>3</v>
      </c>
      <c r="L36" s="16">
        <v>6</v>
      </c>
      <c r="M36" s="16" t="s">
        <v>286</v>
      </c>
      <c r="N36" s="16" t="s">
        <v>255</v>
      </c>
    </row>
    <row r="37" spans="1:14" ht="21">
      <c r="A37" s="16" t="s">
        <v>387</v>
      </c>
      <c r="B37" s="16">
        <v>1963</v>
      </c>
      <c r="C37" s="16">
        <v>5</v>
      </c>
      <c r="D37" s="16">
        <v>16</v>
      </c>
      <c r="E37" s="16">
        <v>20</v>
      </c>
      <c r="F37" s="16">
        <v>42</v>
      </c>
      <c r="G37" s="18"/>
      <c r="H37" s="16"/>
      <c r="I37" s="16" t="s">
        <v>1</v>
      </c>
      <c r="J37" s="20" t="str">
        <f t="shared" si="0"/>
        <v>point</v>
      </c>
      <c r="K37" s="16" t="s">
        <v>287</v>
      </c>
      <c r="L37" s="16">
        <v>2</v>
      </c>
      <c r="M37" s="16" t="s">
        <v>288</v>
      </c>
      <c r="N37" s="16" t="s">
        <v>255</v>
      </c>
    </row>
    <row r="38" spans="1:14" ht="21">
      <c r="A38" s="16" t="s">
        <v>387</v>
      </c>
      <c r="B38" s="16">
        <v>1963</v>
      </c>
      <c r="C38" s="16">
        <v>5</v>
      </c>
      <c r="D38" s="16">
        <v>16</v>
      </c>
      <c r="E38" s="16">
        <v>21</v>
      </c>
      <c r="F38" s="16">
        <v>13</v>
      </c>
      <c r="G38" s="18"/>
      <c r="H38" s="16"/>
      <c r="I38" s="16" t="s">
        <v>1</v>
      </c>
      <c r="J38" s="20" t="str">
        <f t="shared" si="0"/>
        <v>point</v>
      </c>
      <c r="K38" s="16" t="s">
        <v>3</v>
      </c>
      <c r="L38" s="16">
        <v>4</v>
      </c>
      <c r="M38" s="16" t="s">
        <v>289</v>
      </c>
      <c r="N38" s="16" t="s">
        <v>255</v>
      </c>
    </row>
    <row r="39" spans="1:14" ht="21">
      <c r="A39" s="16" t="s">
        <v>387</v>
      </c>
      <c r="B39" s="16">
        <v>1963</v>
      </c>
      <c r="C39" s="16">
        <v>5</v>
      </c>
      <c r="D39" s="16">
        <v>16</v>
      </c>
      <c r="E39" s="16">
        <v>23</v>
      </c>
      <c r="F39" s="16">
        <v>0</v>
      </c>
      <c r="G39" s="18"/>
      <c r="H39" s="16"/>
      <c r="I39" s="16" t="s">
        <v>1</v>
      </c>
      <c r="J39" s="20" t="str">
        <f t="shared" si="0"/>
        <v>point</v>
      </c>
      <c r="K39" s="16" t="s">
        <v>3</v>
      </c>
      <c r="L39" s="16">
        <v>4</v>
      </c>
      <c r="M39" s="16" t="s">
        <v>290</v>
      </c>
      <c r="N39" s="16" t="s">
        <v>255</v>
      </c>
    </row>
    <row r="40" spans="1:14" ht="21">
      <c r="A40" s="16" t="s">
        <v>387</v>
      </c>
      <c r="B40" s="16">
        <v>1963</v>
      </c>
      <c r="C40" s="16">
        <v>5</v>
      </c>
      <c r="D40" s="16">
        <v>16</v>
      </c>
      <c r="E40" s="16">
        <v>23</v>
      </c>
      <c r="F40" s="16">
        <v>30</v>
      </c>
      <c r="G40" s="18"/>
      <c r="H40" s="16"/>
      <c r="I40" s="16" t="s">
        <v>1</v>
      </c>
      <c r="J40" s="20" t="str">
        <f t="shared" si="0"/>
        <v>point</v>
      </c>
      <c r="K40" s="16" t="s">
        <v>3</v>
      </c>
      <c r="L40" s="16">
        <v>4</v>
      </c>
      <c r="M40" s="16" t="s">
        <v>291</v>
      </c>
      <c r="N40" s="16" t="s">
        <v>255</v>
      </c>
    </row>
    <row r="41" spans="1:14" ht="21">
      <c r="A41" s="16" t="s">
        <v>387</v>
      </c>
      <c r="B41" s="16">
        <v>1963</v>
      </c>
      <c r="C41" s="16">
        <v>5</v>
      </c>
      <c r="D41" s="16">
        <v>17</v>
      </c>
      <c r="E41" s="16">
        <v>0</v>
      </c>
      <c r="F41" s="16">
        <v>0</v>
      </c>
      <c r="G41" s="18"/>
      <c r="H41" s="16"/>
      <c r="I41" s="16" t="s">
        <v>1</v>
      </c>
      <c r="J41" s="20" t="str">
        <f t="shared" si="0"/>
        <v>point</v>
      </c>
      <c r="K41" s="16" t="s">
        <v>3</v>
      </c>
      <c r="L41" s="16">
        <v>4</v>
      </c>
      <c r="M41" s="16" t="s">
        <v>292</v>
      </c>
      <c r="N41" s="16" t="s">
        <v>255</v>
      </c>
    </row>
    <row r="42" spans="1:14" ht="21">
      <c r="A42" s="16" t="s">
        <v>387</v>
      </c>
      <c r="B42" s="16">
        <v>1963</v>
      </c>
      <c r="C42" s="16">
        <v>5</v>
      </c>
      <c r="D42" s="16">
        <v>17</v>
      </c>
      <c r="E42" s="16">
        <v>0</v>
      </c>
      <c r="F42" s="16">
        <v>49</v>
      </c>
      <c r="G42" s="18"/>
      <c r="H42" s="16"/>
      <c r="I42" s="16" t="s">
        <v>1</v>
      </c>
      <c r="J42" s="20" t="str">
        <f t="shared" si="0"/>
        <v>point</v>
      </c>
      <c r="K42" s="16" t="s">
        <v>3</v>
      </c>
      <c r="L42" s="16">
        <v>4</v>
      </c>
      <c r="M42" s="16" t="s">
        <v>293</v>
      </c>
      <c r="N42" s="16" t="s">
        <v>255</v>
      </c>
    </row>
    <row r="43" spans="1:14" ht="21">
      <c r="A43" s="16" t="s">
        <v>387</v>
      </c>
      <c r="B43" s="16">
        <v>1963</v>
      </c>
      <c r="C43" s="16">
        <v>5</v>
      </c>
      <c r="D43" s="16">
        <v>17</v>
      </c>
      <c r="E43" s="16">
        <v>1</v>
      </c>
      <c r="F43" s="16">
        <v>0</v>
      </c>
      <c r="G43" s="18"/>
      <c r="H43" s="16"/>
      <c r="I43" s="16" t="s">
        <v>1</v>
      </c>
      <c r="J43" s="20" t="str">
        <f t="shared" si="0"/>
        <v>point</v>
      </c>
      <c r="K43" s="16" t="s">
        <v>3</v>
      </c>
      <c r="L43" s="16">
        <v>4</v>
      </c>
      <c r="M43" s="16" t="s">
        <v>294</v>
      </c>
      <c r="N43" s="16" t="s">
        <v>255</v>
      </c>
    </row>
    <row r="44" spans="1:14" ht="21">
      <c r="A44" s="16" t="s">
        <v>387</v>
      </c>
      <c r="B44" s="16">
        <v>1963</v>
      </c>
      <c r="C44" s="16">
        <v>5</v>
      </c>
      <c r="D44" s="16">
        <v>17</v>
      </c>
      <c r="E44" s="16">
        <v>2</v>
      </c>
      <c r="F44" s="16">
        <v>0</v>
      </c>
      <c r="G44" s="18"/>
      <c r="H44" s="16"/>
      <c r="I44" s="16" t="s">
        <v>1</v>
      </c>
      <c r="J44" s="20" t="str">
        <f t="shared" si="0"/>
        <v>point</v>
      </c>
      <c r="K44" s="16" t="s">
        <v>3</v>
      </c>
      <c r="L44" s="16">
        <v>4</v>
      </c>
      <c r="M44" s="16" t="s">
        <v>294</v>
      </c>
      <c r="N44" s="16" t="s">
        <v>255</v>
      </c>
    </row>
    <row r="45" spans="1:14" ht="21">
      <c r="A45" s="16" t="s">
        <v>387</v>
      </c>
      <c r="B45" s="16">
        <v>1963</v>
      </c>
      <c r="C45" s="16">
        <v>5</v>
      </c>
      <c r="D45" s="16">
        <v>17</v>
      </c>
      <c r="E45" s="16">
        <v>3</v>
      </c>
      <c r="F45" s="16">
        <v>0</v>
      </c>
      <c r="G45" s="18"/>
      <c r="H45" s="16"/>
      <c r="I45" s="16" t="s">
        <v>1</v>
      </c>
      <c r="J45" s="20" t="str">
        <f t="shared" si="0"/>
        <v>point</v>
      </c>
      <c r="K45" s="16" t="s">
        <v>3</v>
      </c>
      <c r="L45" s="16">
        <v>4</v>
      </c>
      <c r="M45" s="16" t="s">
        <v>295</v>
      </c>
      <c r="N45" s="16" t="s">
        <v>255</v>
      </c>
    </row>
    <row r="46" spans="1:14" ht="21">
      <c r="A46" s="16" t="s">
        <v>387</v>
      </c>
      <c r="B46" s="16">
        <v>1963</v>
      </c>
      <c r="C46" s="16">
        <v>5</v>
      </c>
      <c r="D46" s="16">
        <v>17</v>
      </c>
      <c r="E46" s="16">
        <v>4</v>
      </c>
      <c r="F46" s="16">
        <v>0</v>
      </c>
      <c r="G46" s="18"/>
      <c r="H46" s="16"/>
      <c r="I46" s="16" t="s">
        <v>1</v>
      </c>
      <c r="J46" s="20" t="str">
        <f t="shared" si="0"/>
        <v>point</v>
      </c>
      <c r="K46" s="16" t="s">
        <v>3</v>
      </c>
      <c r="L46" s="16">
        <v>4</v>
      </c>
      <c r="M46" s="16" t="s">
        <v>296</v>
      </c>
      <c r="N46" s="16" t="s">
        <v>255</v>
      </c>
    </row>
    <row r="47" spans="1:14" ht="21">
      <c r="A47" s="16" t="s">
        <v>387</v>
      </c>
      <c r="B47" s="16">
        <v>1963</v>
      </c>
      <c r="C47" s="16">
        <v>5</v>
      </c>
      <c r="D47" s="16">
        <v>17</v>
      </c>
      <c r="E47" s="16">
        <v>6</v>
      </c>
      <c r="F47" s="16">
        <v>0</v>
      </c>
      <c r="G47" s="18"/>
      <c r="H47" s="16"/>
      <c r="I47" s="16" t="s">
        <v>1</v>
      </c>
      <c r="J47" s="20" t="str">
        <f t="shared" si="0"/>
        <v>point</v>
      </c>
      <c r="K47" s="16" t="s">
        <v>3</v>
      </c>
      <c r="L47" s="16">
        <v>4</v>
      </c>
      <c r="M47" s="16" t="s">
        <v>297</v>
      </c>
      <c r="N47" s="16" t="s">
        <v>255</v>
      </c>
    </row>
    <row r="48" spans="1:14" ht="21">
      <c r="A48" s="16" t="s">
        <v>387</v>
      </c>
      <c r="B48" s="16">
        <v>1963</v>
      </c>
      <c r="C48" s="16">
        <v>5</v>
      </c>
      <c r="D48" s="16">
        <v>17</v>
      </c>
      <c r="E48" s="16">
        <v>8</v>
      </c>
      <c r="F48" s="16">
        <v>0</v>
      </c>
      <c r="G48" s="18"/>
      <c r="H48" s="16"/>
      <c r="I48" s="16" t="s">
        <v>1</v>
      </c>
      <c r="J48" s="20" t="str">
        <f t="shared" si="0"/>
        <v>point</v>
      </c>
      <c r="K48" s="16" t="s">
        <v>3</v>
      </c>
      <c r="L48" s="16">
        <v>4</v>
      </c>
      <c r="M48" s="16" t="s">
        <v>298</v>
      </c>
      <c r="N48" s="16" t="s">
        <v>255</v>
      </c>
    </row>
    <row r="49" spans="1:14" ht="21">
      <c r="A49" s="16" t="s">
        <v>387</v>
      </c>
      <c r="B49" s="16">
        <v>1963</v>
      </c>
      <c r="C49" s="16">
        <v>5</v>
      </c>
      <c r="D49" s="16">
        <v>17</v>
      </c>
      <c r="E49" s="16">
        <v>11</v>
      </c>
      <c r="F49" s="16">
        <v>0</v>
      </c>
      <c r="G49" s="18"/>
      <c r="H49" s="16"/>
      <c r="I49" s="16" t="s">
        <v>1</v>
      </c>
      <c r="J49" s="20" t="str">
        <f t="shared" si="0"/>
        <v>point</v>
      </c>
      <c r="K49" s="16" t="s">
        <v>3</v>
      </c>
      <c r="L49" s="16">
        <v>4</v>
      </c>
      <c r="M49" s="16" t="s">
        <v>298</v>
      </c>
      <c r="N49" s="16" t="s">
        <v>255</v>
      </c>
    </row>
    <row r="50" spans="1:14" ht="21">
      <c r="A50" s="16" t="s">
        <v>387</v>
      </c>
      <c r="B50" s="16">
        <v>1963</v>
      </c>
      <c r="C50" s="16">
        <v>5</v>
      </c>
      <c r="D50" s="16">
        <v>17</v>
      </c>
      <c r="E50" s="16">
        <v>15</v>
      </c>
      <c r="F50" s="16">
        <v>0</v>
      </c>
      <c r="G50" s="18"/>
      <c r="H50" s="16"/>
      <c r="I50" s="16" t="s">
        <v>1</v>
      </c>
      <c r="J50" s="20" t="str">
        <f t="shared" si="0"/>
        <v>point</v>
      </c>
      <c r="K50" s="16" t="s">
        <v>3</v>
      </c>
      <c r="L50" s="16">
        <v>4</v>
      </c>
      <c r="M50" s="16" t="s">
        <v>299</v>
      </c>
      <c r="N50" s="16" t="s">
        <v>255</v>
      </c>
    </row>
    <row r="51" spans="1:14" ht="21">
      <c r="A51" s="16" t="s">
        <v>387</v>
      </c>
      <c r="B51" s="16">
        <v>1963</v>
      </c>
      <c r="C51" s="16">
        <v>5</v>
      </c>
      <c r="D51" s="16">
        <v>17</v>
      </c>
      <c r="E51" s="16">
        <v>15</v>
      </c>
      <c r="F51" s="16">
        <v>15</v>
      </c>
      <c r="G51" s="18"/>
      <c r="H51" s="16"/>
      <c r="I51" s="16" t="s">
        <v>1</v>
      </c>
      <c r="J51" s="20" t="str">
        <f t="shared" si="0"/>
        <v>point</v>
      </c>
      <c r="K51" s="16" t="s">
        <v>3</v>
      </c>
      <c r="L51" s="16">
        <v>4</v>
      </c>
      <c r="M51" s="16" t="s">
        <v>300</v>
      </c>
      <c r="N51" s="16" t="s">
        <v>255</v>
      </c>
    </row>
    <row r="52" spans="1:14" ht="21">
      <c r="A52" s="16" t="s">
        <v>387</v>
      </c>
      <c r="B52" s="16">
        <v>1963</v>
      </c>
      <c r="C52" s="16">
        <v>5</v>
      </c>
      <c r="D52" s="16">
        <v>17</v>
      </c>
      <c r="E52" s="16">
        <v>16</v>
      </c>
      <c r="F52" s="16">
        <v>0</v>
      </c>
      <c r="G52" s="18"/>
      <c r="H52" s="16"/>
      <c r="I52" s="16" t="s">
        <v>1</v>
      </c>
      <c r="J52" s="20" t="str">
        <f t="shared" si="0"/>
        <v>point</v>
      </c>
      <c r="K52" s="16" t="s">
        <v>3</v>
      </c>
      <c r="L52" s="16">
        <v>4</v>
      </c>
      <c r="M52" s="16" t="s">
        <v>301</v>
      </c>
      <c r="N52" s="16" t="s">
        <v>255</v>
      </c>
    </row>
    <row r="53" spans="1:14" ht="21">
      <c r="A53" s="16" t="s">
        <v>387</v>
      </c>
      <c r="B53" s="16">
        <v>1963</v>
      </c>
      <c r="C53" s="16">
        <v>5</v>
      </c>
      <c r="D53" s="16">
        <v>17</v>
      </c>
      <c r="E53" s="16">
        <v>18</v>
      </c>
      <c r="F53" s="16">
        <v>0</v>
      </c>
      <c r="G53" s="18"/>
      <c r="H53" s="16"/>
      <c r="I53" s="16" t="s">
        <v>1</v>
      </c>
      <c r="J53" s="20" t="str">
        <f t="shared" si="0"/>
        <v>point</v>
      </c>
      <c r="K53" s="16" t="s">
        <v>3</v>
      </c>
      <c r="L53" s="16">
        <v>4</v>
      </c>
      <c r="M53" s="16" t="s">
        <v>302</v>
      </c>
      <c r="N53" s="16" t="s">
        <v>255</v>
      </c>
    </row>
    <row r="54" spans="1:14" ht="21">
      <c r="A54" s="16" t="s">
        <v>387</v>
      </c>
      <c r="B54" s="16">
        <v>1963</v>
      </c>
      <c r="C54" s="16">
        <v>5</v>
      </c>
      <c r="D54" s="16">
        <v>17</v>
      </c>
      <c r="E54" s="16">
        <v>20</v>
      </c>
      <c r="F54" s="16">
        <v>0</v>
      </c>
      <c r="G54" s="18"/>
      <c r="H54" s="16"/>
      <c r="I54" s="16" t="s">
        <v>1</v>
      </c>
      <c r="J54" s="20" t="str">
        <f t="shared" si="0"/>
        <v>point</v>
      </c>
      <c r="K54" s="16" t="s">
        <v>3</v>
      </c>
      <c r="L54" s="16">
        <v>2</v>
      </c>
      <c r="M54" s="16" t="s">
        <v>303</v>
      </c>
      <c r="N54" s="16" t="s">
        <v>255</v>
      </c>
    </row>
    <row r="55" spans="1:14" ht="21">
      <c r="A55" s="16" t="s">
        <v>387</v>
      </c>
      <c r="B55" s="16">
        <v>1963</v>
      </c>
      <c r="C55" s="16">
        <v>5</v>
      </c>
      <c r="D55" s="16">
        <v>17</v>
      </c>
      <c r="E55" s="16">
        <v>21</v>
      </c>
      <c r="F55" s="16">
        <v>0</v>
      </c>
      <c r="G55" s="18"/>
      <c r="H55" s="16"/>
      <c r="I55" s="16" t="s">
        <v>1</v>
      </c>
      <c r="J55" s="20" t="str">
        <f t="shared" si="0"/>
        <v>point</v>
      </c>
      <c r="K55" s="16" t="s">
        <v>3</v>
      </c>
      <c r="L55" s="16">
        <v>4</v>
      </c>
      <c r="M55" s="16" t="s">
        <v>293</v>
      </c>
      <c r="N55" s="16" t="s">
        <v>255</v>
      </c>
    </row>
    <row r="56" spans="1:14" ht="21">
      <c r="A56" s="16" t="s">
        <v>387</v>
      </c>
      <c r="B56" s="16">
        <v>1963</v>
      </c>
      <c r="C56" s="16">
        <v>5</v>
      </c>
      <c r="D56" s="16">
        <v>17</v>
      </c>
      <c r="E56" s="16">
        <v>22</v>
      </c>
      <c r="F56" s="16">
        <v>0</v>
      </c>
      <c r="G56" s="18"/>
      <c r="H56" s="16"/>
      <c r="I56" s="16" t="s">
        <v>1</v>
      </c>
      <c r="J56" s="20" t="str">
        <f t="shared" si="0"/>
        <v>point</v>
      </c>
      <c r="K56" s="16" t="s">
        <v>3</v>
      </c>
      <c r="L56" s="16">
        <v>4</v>
      </c>
      <c r="M56" s="16" t="s">
        <v>304</v>
      </c>
      <c r="N56" s="16" t="s">
        <v>255</v>
      </c>
    </row>
    <row r="57" spans="1:14" ht="21">
      <c r="A57" s="16" t="s">
        <v>387</v>
      </c>
      <c r="B57" s="16">
        <v>1963</v>
      </c>
      <c r="C57" s="16">
        <v>5</v>
      </c>
      <c r="D57" s="16">
        <v>18</v>
      </c>
      <c r="E57" s="16">
        <v>0</v>
      </c>
      <c r="F57" s="16">
        <v>0</v>
      </c>
      <c r="G57" s="18"/>
      <c r="H57" s="16"/>
      <c r="I57" s="16" t="s">
        <v>1</v>
      </c>
      <c r="J57" s="20" t="str">
        <f t="shared" si="0"/>
        <v>point</v>
      </c>
      <c r="K57" s="16" t="s">
        <v>3</v>
      </c>
      <c r="L57" s="16">
        <v>4</v>
      </c>
      <c r="M57" s="16" t="s">
        <v>305</v>
      </c>
      <c r="N57" s="16" t="s">
        <v>255</v>
      </c>
    </row>
    <row r="58" spans="1:14" ht="42">
      <c r="A58" s="16" t="s">
        <v>387</v>
      </c>
      <c r="B58" s="16">
        <v>1963</v>
      </c>
      <c r="C58" s="16">
        <v>5</v>
      </c>
      <c r="D58" s="16">
        <v>18</v>
      </c>
      <c r="E58" s="16">
        <v>0</v>
      </c>
      <c r="F58" s="16"/>
      <c r="G58" s="18">
        <v>48</v>
      </c>
      <c r="H58" s="16"/>
      <c r="I58" s="16" t="s">
        <v>1</v>
      </c>
      <c r="J58" s="20" t="str">
        <f t="shared" si="0"/>
        <v>span</v>
      </c>
      <c r="K58" s="16" t="s">
        <v>287</v>
      </c>
      <c r="L58" s="16">
        <v>2</v>
      </c>
      <c r="M58" s="16" t="s">
        <v>306</v>
      </c>
      <c r="N58" s="16" t="s">
        <v>255</v>
      </c>
    </row>
    <row r="59" spans="1:14" ht="63">
      <c r="A59" s="16" t="s">
        <v>387</v>
      </c>
      <c r="B59" s="16">
        <v>1963</v>
      </c>
      <c r="C59" s="16">
        <v>5</v>
      </c>
      <c r="D59" s="16">
        <v>18</v>
      </c>
      <c r="E59" s="16"/>
      <c r="F59" s="16"/>
      <c r="G59" s="18"/>
      <c r="H59" s="16"/>
      <c r="I59" s="16" t="s">
        <v>1</v>
      </c>
      <c r="J59" s="20" t="str">
        <f t="shared" si="0"/>
        <v>point</v>
      </c>
      <c r="K59" s="16" t="s">
        <v>3</v>
      </c>
      <c r="L59" s="16">
        <v>-1</v>
      </c>
      <c r="M59" s="16" t="s">
        <v>307</v>
      </c>
      <c r="N59" s="16" t="s">
        <v>255</v>
      </c>
    </row>
    <row r="60" spans="1:14" ht="21">
      <c r="A60" s="16" t="s">
        <v>387</v>
      </c>
      <c r="B60" s="16">
        <v>1963</v>
      </c>
      <c r="C60" s="16">
        <v>5</v>
      </c>
      <c r="D60" s="16">
        <v>18</v>
      </c>
      <c r="E60" s="16">
        <v>17</v>
      </c>
      <c r="F60" s="16">
        <v>0</v>
      </c>
      <c r="G60" s="18"/>
      <c r="H60" s="16"/>
      <c r="I60" s="16" t="s">
        <v>1</v>
      </c>
      <c r="J60" s="20" t="str">
        <f t="shared" si="0"/>
        <v>point</v>
      </c>
      <c r="K60" s="16" t="s">
        <v>3</v>
      </c>
      <c r="L60" s="16">
        <v>4</v>
      </c>
      <c r="M60" s="16" t="s">
        <v>308</v>
      </c>
      <c r="N60" s="16" t="s">
        <v>255</v>
      </c>
    </row>
    <row r="61" spans="1:14" ht="21">
      <c r="A61" s="16" t="s">
        <v>387</v>
      </c>
      <c r="B61" s="16">
        <v>1963</v>
      </c>
      <c r="C61" s="16">
        <v>5</v>
      </c>
      <c r="D61" s="16">
        <v>18</v>
      </c>
      <c r="E61" s="16">
        <v>21</v>
      </c>
      <c r="F61" s="16">
        <v>0</v>
      </c>
      <c r="G61" s="18"/>
      <c r="H61" s="16"/>
      <c r="I61" s="16" t="s">
        <v>1</v>
      </c>
      <c r="J61" s="20" t="str">
        <f t="shared" si="0"/>
        <v>point</v>
      </c>
      <c r="K61" s="16" t="s">
        <v>287</v>
      </c>
      <c r="L61" s="16">
        <v>2</v>
      </c>
      <c r="M61" s="16" t="s">
        <v>309</v>
      </c>
      <c r="N61" s="16" t="s">
        <v>255</v>
      </c>
    </row>
    <row r="62" spans="1:14" ht="21">
      <c r="A62" s="16" t="s">
        <v>387</v>
      </c>
      <c r="B62" s="16">
        <v>1963</v>
      </c>
      <c r="C62" s="16">
        <v>5</v>
      </c>
      <c r="D62" s="16">
        <v>19</v>
      </c>
      <c r="E62" s="16">
        <v>0</v>
      </c>
      <c r="F62" s="16">
        <v>0</v>
      </c>
      <c r="G62" s="18">
        <v>5000</v>
      </c>
      <c r="H62" s="16"/>
      <c r="I62" s="16" t="s">
        <v>1</v>
      </c>
      <c r="J62" s="20" t="str">
        <f t="shared" si="0"/>
        <v>span</v>
      </c>
      <c r="K62" s="16" t="s">
        <v>3</v>
      </c>
      <c r="L62" s="16">
        <v>4</v>
      </c>
      <c r="M62" s="16" t="s">
        <v>310</v>
      </c>
      <c r="N62" s="16" t="s">
        <v>257</v>
      </c>
    </row>
    <row r="63" spans="1:14" ht="21">
      <c r="A63" s="16" t="s">
        <v>387</v>
      </c>
      <c r="B63" s="16">
        <v>1963</v>
      </c>
      <c r="C63" s="16">
        <v>5</v>
      </c>
      <c r="D63" s="16">
        <v>31</v>
      </c>
      <c r="E63" s="16"/>
      <c r="F63" s="16"/>
      <c r="G63" s="18"/>
      <c r="H63" s="16"/>
      <c r="I63" s="16" t="s">
        <v>1</v>
      </c>
      <c r="J63" s="20" t="str">
        <f t="shared" si="0"/>
        <v>point</v>
      </c>
      <c r="K63" s="16" t="s">
        <v>3</v>
      </c>
      <c r="L63" s="16">
        <v>5</v>
      </c>
      <c r="M63" s="16" t="s">
        <v>311</v>
      </c>
      <c r="N63" s="16" t="s">
        <v>257</v>
      </c>
    </row>
    <row r="64" spans="1:14" ht="21">
      <c r="A64" s="16" t="s">
        <v>387</v>
      </c>
      <c r="B64" s="16">
        <v>1963</v>
      </c>
      <c r="C64" s="16">
        <v>6</v>
      </c>
      <c r="D64" s="16">
        <v>14</v>
      </c>
      <c r="E64" s="16"/>
      <c r="F64" s="16"/>
      <c r="G64" s="18"/>
      <c r="H64" s="16"/>
      <c r="I64" s="16" t="s">
        <v>1</v>
      </c>
      <c r="J64" s="20" t="str">
        <f t="shared" ref="J64:J127" si="1">IF(G64="", "point", "span")</f>
        <v>point</v>
      </c>
      <c r="K64" s="16" t="s">
        <v>3</v>
      </c>
      <c r="L64" s="16">
        <v>4</v>
      </c>
      <c r="M64" s="16" t="s">
        <v>312</v>
      </c>
      <c r="N64" s="16" t="s">
        <v>257</v>
      </c>
    </row>
    <row r="65" spans="1:14" ht="21">
      <c r="A65" s="16" t="s">
        <v>387</v>
      </c>
      <c r="B65" s="16">
        <v>1963</v>
      </c>
      <c r="C65" s="16">
        <v>10</v>
      </c>
      <c r="D65" s="16">
        <v>22</v>
      </c>
      <c r="E65" s="16"/>
      <c r="F65" s="16"/>
      <c r="G65" s="18"/>
      <c r="H65" s="16"/>
      <c r="I65" s="16" t="s">
        <v>1</v>
      </c>
      <c r="J65" s="20" t="str">
        <f t="shared" si="1"/>
        <v>point</v>
      </c>
      <c r="K65" s="16" t="s">
        <v>3</v>
      </c>
      <c r="L65" s="16">
        <v>4</v>
      </c>
      <c r="M65" s="16" t="s">
        <v>312</v>
      </c>
      <c r="N65" s="16" t="s">
        <v>257</v>
      </c>
    </row>
    <row r="66" spans="1:14" ht="21">
      <c r="A66" s="16" t="s">
        <v>387</v>
      </c>
      <c r="B66" s="16">
        <v>1963</v>
      </c>
      <c r="C66" s="16">
        <v>11</v>
      </c>
      <c r="D66" s="16"/>
      <c r="E66" s="16"/>
      <c r="F66" s="16"/>
      <c r="G66" s="18"/>
      <c r="H66" s="16"/>
      <c r="I66" s="16" t="s">
        <v>1</v>
      </c>
      <c r="J66" s="20" t="str">
        <f t="shared" si="1"/>
        <v>point</v>
      </c>
      <c r="K66" s="16" t="s">
        <v>313</v>
      </c>
      <c r="L66" s="16">
        <v>-1</v>
      </c>
      <c r="M66" s="16" t="s">
        <v>314</v>
      </c>
      <c r="N66" s="16" t="s">
        <v>257</v>
      </c>
    </row>
    <row r="67" spans="1:14" ht="21">
      <c r="A67" s="16" t="s">
        <v>387</v>
      </c>
      <c r="B67" s="16">
        <v>1989</v>
      </c>
      <c r="C67" s="16"/>
      <c r="D67" s="16"/>
      <c r="E67" s="16"/>
      <c r="F67" s="16"/>
      <c r="G67" s="18"/>
      <c r="H67" s="16"/>
      <c r="I67" s="16" t="s">
        <v>1</v>
      </c>
      <c r="J67" s="20" t="str">
        <f t="shared" si="1"/>
        <v>point</v>
      </c>
      <c r="K67" s="16" t="s">
        <v>315</v>
      </c>
      <c r="L67" s="16">
        <v>1</v>
      </c>
      <c r="M67" s="16" t="s">
        <v>316</v>
      </c>
      <c r="N67" s="20" t="s">
        <v>317</v>
      </c>
    </row>
    <row r="68" spans="1:14" ht="42">
      <c r="A68" s="16" t="s">
        <v>387</v>
      </c>
      <c r="B68" s="16">
        <v>2007</v>
      </c>
      <c r="C68" s="16">
        <v>5</v>
      </c>
      <c r="D68" s="16"/>
      <c r="E68" s="16"/>
      <c r="F68" s="16"/>
      <c r="G68" s="18"/>
      <c r="H68" s="16"/>
      <c r="I68" s="16" t="s">
        <v>1</v>
      </c>
      <c r="J68" s="20" t="str">
        <f t="shared" si="1"/>
        <v>point</v>
      </c>
      <c r="K68" s="16" t="s">
        <v>318</v>
      </c>
      <c r="L68" s="16">
        <v>1</v>
      </c>
      <c r="M68" s="16" t="s">
        <v>319</v>
      </c>
      <c r="N68" s="20" t="s">
        <v>320</v>
      </c>
    </row>
    <row r="69" spans="1:14" ht="42">
      <c r="A69" s="16" t="s">
        <v>387</v>
      </c>
      <c r="B69" s="16">
        <v>2009</v>
      </c>
      <c r="C69" s="16">
        <v>2</v>
      </c>
      <c r="D69" s="16"/>
      <c r="E69" s="16"/>
      <c r="F69" s="16"/>
      <c r="G69" s="18"/>
      <c r="H69" s="16"/>
      <c r="I69" s="16" t="s">
        <v>1</v>
      </c>
      <c r="J69" s="20" t="str">
        <f t="shared" si="1"/>
        <v>point</v>
      </c>
      <c r="K69" s="16" t="s">
        <v>321</v>
      </c>
      <c r="L69" s="16">
        <v>1</v>
      </c>
      <c r="M69" s="16" t="s">
        <v>322</v>
      </c>
      <c r="N69" s="20" t="s">
        <v>320</v>
      </c>
    </row>
    <row r="70" spans="1:14" ht="42">
      <c r="A70" s="16" t="s">
        <v>387</v>
      </c>
      <c r="B70" s="16">
        <v>2013</v>
      </c>
      <c r="C70" s="16"/>
      <c r="D70" s="16"/>
      <c r="E70" s="16"/>
      <c r="F70" s="16"/>
      <c r="G70" s="18"/>
      <c r="H70" s="16"/>
      <c r="I70" s="16" t="s">
        <v>1</v>
      </c>
      <c r="J70" s="20" t="str">
        <f t="shared" si="1"/>
        <v>point</v>
      </c>
      <c r="K70" s="16" t="s">
        <v>323</v>
      </c>
      <c r="L70" s="16">
        <v>0</v>
      </c>
      <c r="M70" s="16" t="s">
        <v>324</v>
      </c>
      <c r="N70" s="16" t="s">
        <v>251</v>
      </c>
    </row>
    <row r="71" spans="1:14" ht="21">
      <c r="A71" s="16" t="s">
        <v>387</v>
      </c>
      <c r="B71" s="16">
        <v>2017</v>
      </c>
      <c r="C71" s="16">
        <v>5</v>
      </c>
      <c r="D71" s="16"/>
      <c r="E71" s="16"/>
      <c r="F71" s="16"/>
      <c r="G71" s="18"/>
      <c r="H71" s="16"/>
      <c r="I71" s="16" t="s">
        <v>1</v>
      </c>
      <c r="J71" s="20" t="str">
        <f t="shared" si="1"/>
        <v>point</v>
      </c>
      <c r="K71" s="16" t="s">
        <v>287</v>
      </c>
      <c r="L71" s="16">
        <v>1</v>
      </c>
      <c r="M71" s="16" t="s">
        <v>325</v>
      </c>
      <c r="N71" s="16" t="s">
        <v>326</v>
      </c>
    </row>
    <row r="72" spans="1:14" ht="21">
      <c r="A72" s="16" t="s">
        <v>387</v>
      </c>
      <c r="B72" s="16">
        <v>2017</v>
      </c>
      <c r="C72" s="16">
        <v>7</v>
      </c>
      <c r="D72" s="16"/>
      <c r="E72" s="16"/>
      <c r="F72" s="16"/>
      <c r="G72" s="18"/>
      <c r="H72" s="16"/>
      <c r="I72" s="16" t="s">
        <v>1</v>
      </c>
      <c r="J72" s="20" t="str">
        <f t="shared" si="1"/>
        <v>point</v>
      </c>
      <c r="K72" s="16" t="s">
        <v>287</v>
      </c>
      <c r="L72" s="16">
        <v>1</v>
      </c>
      <c r="M72" s="16" t="s">
        <v>327</v>
      </c>
      <c r="N72" s="16" t="s">
        <v>326</v>
      </c>
    </row>
    <row r="73" spans="1:14" ht="21">
      <c r="A73" s="16" t="s">
        <v>387</v>
      </c>
      <c r="B73" s="16">
        <v>2017</v>
      </c>
      <c r="C73" s="16">
        <v>8</v>
      </c>
      <c r="D73" s="16"/>
      <c r="E73" s="16"/>
      <c r="F73" s="16"/>
      <c r="G73" s="18">
        <v>30</v>
      </c>
      <c r="H73" s="16"/>
      <c r="I73" s="16" t="s">
        <v>1</v>
      </c>
      <c r="J73" s="20" t="str">
        <f t="shared" si="1"/>
        <v>span</v>
      </c>
      <c r="K73" s="16" t="s">
        <v>287</v>
      </c>
      <c r="L73" s="16">
        <v>1</v>
      </c>
      <c r="M73" s="16" t="s">
        <v>328</v>
      </c>
      <c r="N73" s="16" t="s">
        <v>326</v>
      </c>
    </row>
    <row r="74" spans="1:14" ht="21">
      <c r="A74" s="16" t="s">
        <v>387</v>
      </c>
      <c r="B74" s="16">
        <v>2017</v>
      </c>
      <c r="C74" s="16">
        <v>9</v>
      </c>
      <c r="D74" s="16">
        <v>18</v>
      </c>
      <c r="E74" s="16"/>
      <c r="F74" s="16"/>
      <c r="G74" s="18"/>
      <c r="H74" s="16"/>
      <c r="I74" s="16" t="s">
        <v>1</v>
      </c>
      <c r="J74" s="20" t="str">
        <f t="shared" si="1"/>
        <v>point</v>
      </c>
      <c r="K74" s="16" t="s">
        <v>287</v>
      </c>
      <c r="L74" s="16">
        <v>2</v>
      </c>
      <c r="M74" s="16" t="s">
        <v>329</v>
      </c>
      <c r="N74" s="16" t="s">
        <v>326</v>
      </c>
    </row>
    <row r="75" spans="1:14" ht="21">
      <c r="A75" s="16" t="s">
        <v>387</v>
      </c>
      <c r="B75" s="16">
        <v>2017</v>
      </c>
      <c r="C75" s="16">
        <v>9</v>
      </c>
      <c r="D75" s="16">
        <v>22</v>
      </c>
      <c r="E75" s="16"/>
      <c r="F75" s="16"/>
      <c r="G75" s="18"/>
      <c r="H75" s="16"/>
      <c r="I75" s="16" t="s">
        <v>1</v>
      </c>
      <c r="J75" s="20" t="str">
        <f t="shared" si="1"/>
        <v>point</v>
      </c>
      <c r="K75" s="16" t="s">
        <v>287</v>
      </c>
      <c r="L75" s="16">
        <v>2</v>
      </c>
      <c r="M75" s="16" t="s">
        <v>330</v>
      </c>
      <c r="N75" s="16" t="s">
        <v>326</v>
      </c>
    </row>
    <row r="76" spans="1:14" ht="21">
      <c r="A76" s="16" t="s">
        <v>387</v>
      </c>
      <c r="B76" s="16">
        <v>2017</v>
      </c>
      <c r="C76" s="16">
        <v>10</v>
      </c>
      <c r="D76" s="16">
        <v>7</v>
      </c>
      <c r="E76" s="16"/>
      <c r="F76" s="16"/>
      <c r="G76" s="18"/>
      <c r="H76" s="16"/>
      <c r="I76" s="16" t="s">
        <v>1</v>
      </c>
      <c r="J76" s="20" t="str">
        <f t="shared" si="1"/>
        <v>point</v>
      </c>
      <c r="K76" s="16" t="s">
        <v>3</v>
      </c>
      <c r="L76" s="16">
        <v>3</v>
      </c>
      <c r="M76" s="16" t="s">
        <v>331</v>
      </c>
      <c r="N76" s="16" t="s">
        <v>326</v>
      </c>
    </row>
    <row r="77" spans="1:14" ht="21">
      <c r="A77" s="16" t="s">
        <v>387</v>
      </c>
      <c r="B77" s="16">
        <v>2017</v>
      </c>
      <c r="C77" s="16">
        <v>10</v>
      </c>
      <c r="D77" s="16">
        <v>20</v>
      </c>
      <c r="E77" s="16"/>
      <c r="F77" s="16"/>
      <c r="G77" s="18"/>
      <c r="H77" s="16"/>
      <c r="I77" s="16" t="s">
        <v>1</v>
      </c>
      <c r="J77" s="20" t="str">
        <f t="shared" si="1"/>
        <v>point</v>
      </c>
      <c r="K77" s="16" t="s">
        <v>287</v>
      </c>
      <c r="L77" s="16">
        <v>2</v>
      </c>
      <c r="M77" s="16" t="s">
        <v>332</v>
      </c>
      <c r="N77" s="16" t="s">
        <v>326</v>
      </c>
    </row>
    <row r="78" spans="1:14" ht="21">
      <c r="A78" s="16" t="s">
        <v>387</v>
      </c>
      <c r="B78" s="16">
        <v>2017</v>
      </c>
      <c r="C78" s="16">
        <v>11</v>
      </c>
      <c r="D78" s="16">
        <v>8</v>
      </c>
      <c r="E78" s="16"/>
      <c r="F78" s="16"/>
      <c r="G78" s="18"/>
      <c r="H78" s="16"/>
      <c r="I78" s="16" t="s">
        <v>1</v>
      </c>
      <c r="J78" s="20" t="str">
        <f t="shared" si="1"/>
        <v>point</v>
      </c>
      <c r="K78" s="16" t="s">
        <v>287</v>
      </c>
      <c r="L78" s="16">
        <v>2</v>
      </c>
      <c r="M78" s="16" t="s">
        <v>333</v>
      </c>
      <c r="N78" s="16" t="s">
        <v>326</v>
      </c>
    </row>
    <row r="79" spans="1:14" ht="21">
      <c r="A79" s="16" t="s">
        <v>387</v>
      </c>
      <c r="B79" s="16">
        <v>2017</v>
      </c>
      <c r="C79" s="16">
        <v>11</v>
      </c>
      <c r="D79" s="16"/>
      <c r="E79" s="16"/>
      <c r="F79" s="16"/>
      <c r="G79" s="18"/>
      <c r="H79" s="16"/>
      <c r="I79" s="16" t="s">
        <v>1</v>
      </c>
      <c r="J79" s="20" t="str">
        <f t="shared" si="1"/>
        <v>point</v>
      </c>
      <c r="K79" s="16" t="s">
        <v>287</v>
      </c>
      <c r="L79" s="16">
        <v>2</v>
      </c>
      <c r="M79" s="16" t="s">
        <v>334</v>
      </c>
      <c r="N79" s="16" t="s">
        <v>326</v>
      </c>
    </row>
    <row r="80" spans="1:14" ht="21">
      <c r="A80" s="16" t="s">
        <v>387</v>
      </c>
      <c r="B80" s="16">
        <v>2017</v>
      </c>
      <c r="C80" s="16">
        <v>11</v>
      </c>
      <c r="D80" s="16">
        <v>21</v>
      </c>
      <c r="E80" s="16">
        <v>17</v>
      </c>
      <c r="F80" s="16">
        <v>5</v>
      </c>
      <c r="G80" s="18"/>
      <c r="H80" s="16"/>
      <c r="I80" s="16" t="s">
        <v>1</v>
      </c>
      <c r="J80" s="20" t="str">
        <f t="shared" si="1"/>
        <v>point</v>
      </c>
      <c r="K80" s="16" t="s">
        <v>3</v>
      </c>
      <c r="L80" s="16">
        <v>4</v>
      </c>
      <c r="M80" s="16" t="s">
        <v>335</v>
      </c>
      <c r="N80" s="16" t="s">
        <v>326</v>
      </c>
    </row>
    <row r="81" spans="1:14" ht="21">
      <c r="A81" s="16" t="s">
        <v>387</v>
      </c>
      <c r="B81" s="16">
        <v>2017</v>
      </c>
      <c r="C81" s="16">
        <v>11</v>
      </c>
      <c r="D81" s="16">
        <v>22</v>
      </c>
      <c r="E81" s="16"/>
      <c r="F81" s="16"/>
      <c r="G81" s="18"/>
      <c r="H81" s="16"/>
      <c r="I81" s="16" t="s">
        <v>1</v>
      </c>
      <c r="J81" s="20" t="str">
        <f t="shared" si="1"/>
        <v>point</v>
      </c>
      <c r="K81" s="16" t="s">
        <v>3</v>
      </c>
      <c r="L81" s="16">
        <v>1</v>
      </c>
      <c r="M81" s="16" t="s">
        <v>336</v>
      </c>
      <c r="N81" s="16" t="s">
        <v>326</v>
      </c>
    </row>
    <row r="82" spans="1:14" ht="21">
      <c r="A82" s="16" t="s">
        <v>387</v>
      </c>
      <c r="B82" s="16">
        <v>2017</v>
      </c>
      <c r="C82" s="16">
        <v>11</v>
      </c>
      <c r="D82" s="16">
        <v>25</v>
      </c>
      <c r="E82" s="16"/>
      <c r="F82" s="16"/>
      <c r="G82" s="18">
        <v>96</v>
      </c>
      <c r="H82" s="16"/>
      <c r="I82" s="16" t="s">
        <v>1</v>
      </c>
      <c r="J82" s="20" t="str">
        <f t="shared" si="1"/>
        <v>span</v>
      </c>
      <c r="K82" s="16" t="s">
        <v>3</v>
      </c>
      <c r="L82" s="16">
        <v>3</v>
      </c>
      <c r="M82" s="16" t="s">
        <v>337</v>
      </c>
      <c r="N82" s="16" t="s">
        <v>326</v>
      </c>
    </row>
    <row r="83" spans="1:14" ht="21">
      <c r="A83" s="16" t="s">
        <v>387</v>
      </c>
      <c r="B83" s="16">
        <v>2017</v>
      </c>
      <c r="C83" s="16">
        <v>11</v>
      </c>
      <c r="D83" s="16">
        <v>25</v>
      </c>
      <c r="E83" s="16">
        <v>17</v>
      </c>
      <c r="F83" s="16">
        <v>20</v>
      </c>
      <c r="G83" s="18">
        <v>126.6</v>
      </c>
      <c r="H83" s="16"/>
      <c r="I83" s="16" t="s">
        <v>1</v>
      </c>
      <c r="J83" s="20" t="str">
        <f t="shared" si="1"/>
        <v>span</v>
      </c>
      <c r="K83" s="16" t="s">
        <v>3</v>
      </c>
      <c r="L83" s="16">
        <v>4</v>
      </c>
      <c r="M83" s="16" t="s">
        <v>338</v>
      </c>
      <c r="N83" s="16" t="s">
        <v>326</v>
      </c>
    </row>
    <row r="84" spans="1:14" ht="21">
      <c r="A84" s="16" t="s">
        <v>387</v>
      </c>
      <c r="B84" s="16">
        <v>2017</v>
      </c>
      <c r="C84" s="16">
        <v>12</v>
      </c>
      <c r="D84" s="16">
        <v>1</v>
      </c>
      <c r="E84" s="16">
        <v>0</v>
      </c>
      <c r="F84" s="16"/>
      <c r="G84" s="18">
        <v>72</v>
      </c>
      <c r="H84" s="16"/>
      <c r="I84" s="16" t="s">
        <v>1</v>
      </c>
      <c r="J84" s="20" t="str">
        <f t="shared" si="1"/>
        <v>span</v>
      </c>
      <c r="K84" s="16" t="s">
        <v>3</v>
      </c>
      <c r="L84" s="16">
        <v>4</v>
      </c>
      <c r="M84" s="16" t="s">
        <v>339</v>
      </c>
      <c r="N84" s="16" t="s">
        <v>326</v>
      </c>
    </row>
    <row r="85" spans="1:14" ht="21">
      <c r="A85" s="16" t="s">
        <v>387</v>
      </c>
      <c r="B85" s="16">
        <v>2017</v>
      </c>
      <c r="C85" s="16">
        <v>12</v>
      </c>
      <c r="D85" s="16">
        <v>4</v>
      </c>
      <c r="E85" s="16"/>
      <c r="F85" s="16"/>
      <c r="G85" s="18">
        <f>19*24</f>
        <v>456</v>
      </c>
      <c r="H85" s="16"/>
      <c r="I85" s="16" t="s">
        <v>1</v>
      </c>
      <c r="J85" s="20" t="str">
        <f t="shared" si="1"/>
        <v>span</v>
      </c>
      <c r="K85" s="16" t="s">
        <v>3</v>
      </c>
      <c r="L85" s="16">
        <v>4</v>
      </c>
      <c r="M85" s="16" t="s">
        <v>340</v>
      </c>
      <c r="N85" s="16" t="s">
        <v>326</v>
      </c>
    </row>
    <row r="86" spans="1:14" ht="21">
      <c r="A86" s="16" t="s">
        <v>387</v>
      </c>
      <c r="B86" s="16">
        <v>2017</v>
      </c>
      <c r="C86" s="16">
        <v>12</v>
      </c>
      <c r="D86" s="16">
        <v>23</v>
      </c>
      <c r="E86" s="16"/>
      <c r="F86" s="16"/>
      <c r="G86" s="18">
        <f>27*24</f>
        <v>648</v>
      </c>
      <c r="H86" s="16"/>
      <c r="I86" s="16" t="s">
        <v>1</v>
      </c>
      <c r="J86" s="20" t="str">
        <f t="shared" si="1"/>
        <v>span</v>
      </c>
      <c r="K86" s="16" t="s">
        <v>3</v>
      </c>
      <c r="L86" s="16">
        <v>4</v>
      </c>
      <c r="M86" s="16" t="s">
        <v>341</v>
      </c>
      <c r="N86" s="16" t="s">
        <v>326</v>
      </c>
    </row>
    <row r="87" spans="1:14" ht="21">
      <c r="A87" s="16" t="s">
        <v>387</v>
      </c>
      <c r="B87" s="16">
        <v>2018</v>
      </c>
      <c r="C87" s="16">
        <v>1</v>
      </c>
      <c r="D87" s="16">
        <v>19</v>
      </c>
      <c r="E87" s="16"/>
      <c r="F87" s="16"/>
      <c r="G87" s="18">
        <f>182*24+4*24</f>
        <v>4464</v>
      </c>
      <c r="H87" s="16"/>
      <c r="I87" s="16" t="s">
        <v>1</v>
      </c>
      <c r="J87" s="20" t="str">
        <f t="shared" si="1"/>
        <v>span</v>
      </c>
      <c r="K87" s="16" t="s">
        <v>3</v>
      </c>
      <c r="L87" s="16">
        <v>4</v>
      </c>
      <c r="M87" s="16" t="s">
        <v>342</v>
      </c>
      <c r="N87" s="16" t="s">
        <v>326</v>
      </c>
    </row>
    <row r="88" spans="1:14" ht="21">
      <c r="A88" s="16" t="s">
        <v>387</v>
      </c>
      <c r="B88" s="16">
        <v>2018</v>
      </c>
      <c r="C88" s="16">
        <v>6</v>
      </c>
      <c r="D88" s="16">
        <v>23</v>
      </c>
      <c r="E88" s="16"/>
      <c r="F88" s="16"/>
      <c r="G88" s="18"/>
      <c r="H88" s="16"/>
      <c r="I88" s="16" t="s">
        <v>1</v>
      </c>
      <c r="J88" s="20" t="str">
        <f t="shared" si="1"/>
        <v>point</v>
      </c>
      <c r="K88" s="16" t="s">
        <v>287</v>
      </c>
      <c r="L88" s="16">
        <v>1</v>
      </c>
      <c r="M88" s="16" t="s">
        <v>343</v>
      </c>
      <c r="N88" s="16" t="s">
        <v>326</v>
      </c>
    </row>
    <row r="89" spans="1:14" ht="21">
      <c r="A89" s="16" t="s">
        <v>387</v>
      </c>
      <c r="B89" s="16">
        <v>2018</v>
      </c>
      <c r="C89" s="16">
        <v>6</v>
      </c>
      <c r="D89" s="16">
        <v>27</v>
      </c>
      <c r="E89" s="16"/>
      <c r="F89" s="16"/>
      <c r="G89" s="18"/>
      <c r="H89" s="16"/>
      <c r="I89" s="16" t="s">
        <v>1</v>
      </c>
      <c r="J89" s="20" t="str">
        <f t="shared" si="1"/>
        <v>point</v>
      </c>
      <c r="K89" s="16" t="s">
        <v>3</v>
      </c>
      <c r="L89" s="16">
        <v>4</v>
      </c>
      <c r="M89" s="16" t="s">
        <v>344</v>
      </c>
      <c r="N89" s="16" t="s">
        <v>326</v>
      </c>
    </row>
    <row r="90" spans="1:14" ht="21">
      <c r="A90" s="16" t="s">
        <v>387</v>
      </c>
      <c r="B90" s="16">
        <v>2018</v>
      </c>
      <c r="C90" s="16">
        <v>6</v>
      </c>
      <c r="D90" s="16">
        <v>27</v>
      </c>
      <c r="E90" s="16"/>
      <c r="F90" s="16"/>
      <c r="G90" s="18"/>
      <c r="H90" s="16"/>
      <c r="I90" s="16" t="s">
        <v>1</v>
      </c>
      <c r="J90" s="20" t="str">
        <f t="shared" si="1"/>
        <v>point</v>
      </c>
      <c r="K90" s="16" t="s">
        <v>3</v>
      </c>
      <c r="L90" s="16">
        <v>3</v>
      </c>
      <c r="M90" s="16" t="s">
        <v>345</v>
      </c>
      <c r="N90" s="16" t="s">
        <v>326</v>
      </c>
    </row>
    <row r="91" spans="1:14" ht="21">
      <c r="A91" s="16" t="s">
        <v>387</v>
      </c>
      <c r="B91" s="16">
        <v>2018</v>
      </c>
      <c r="C91" s="16">
        <v>6</v>
      </c>
      <c r="D91" s="16">
        <v>28</v>
      </c>
      <c r="E91" s="16"/>
      <c r="F91" s="16"/>
      <c r="G91" s="18">
        <v>24</v>
      </c>
      <c r="H91" s="16"/>
      <c r="I91" s="16" t="s">
        <v>1</v>
      </c>
      <c r="J91" s="20" t="str">
        <f t="shared" si="1"/>
        <v>span</v>
      </c>
      <c r="K91" s="16" t="s">
        <v>3</v>
      </c>
      <c r="L91" s="16">
        <v>4</v>
      </c>
      <c r="M91" s="16" t="s">
        <v>346</v>
      </c>
      <c r="N91" s="16" t="s">
        <v>326</v>
      </c>
    </row>
    <row r="92" spans="1:14" ht="21">
      <c r="A92" s="16" t="s">
        <v>387</v>
      </c>
      <c r="B92" s="16">
        <v>2018</v>
      </c>
      <c r="C92" s="16">
        <v>6</v>
      </c>
      <c r="D92" s="16">
        <v>29</v>
      </c>
      <c r="E92" s="16"/>
      <c r="F92" s="16"/>
      <c r="G92" s="18">
        <f>32*24</f>
        <v>768</v>
      </c>
      <c r="H92" s="16"/>
      <c r="I92" s="16" t="s">
        <v>1</v>
      </c>
      <c r="J92" s="20" t="str">
        <f t="shared" si="1"/>
        <v>span</v>
      </c>
      <c r="K92" s="16" t="s">
        <v>3</v>
      </c>
      <c r="L92" s="16">
        <v>4</v>
      </c>
      <c r="M92" s="16" t="s">
        <v>347</v>
      </c>
      <c r="N92" s="16" t="s">
        <v>326</v>
      </c>
    </row>
    <row r="93" spans="1:14" ht="21">
      <c r="A93" s="16" t="s">
        <v>387</v>
      </c>
      <c r="B93" s="16">
        <v>2018</v>
      </c>
      <c r="C93" s="16">
        <v>7</v>
      </c>
      <c r="D93" s="16">
        <v>2</v>
      </c>
      <c r="E93" s="16"/>
      <c r="F93" s="16"/>
      <c r="G93" s="18"/>
      <c r="H93" s="16"/>
      <c r="I93" s="16" t="s">
        <v>1</v>
      </c>
      <c r="J93" s="20" t="str">
        <f t="shared" si="1"/>
        <v>point</v>
      </c>
      <c r="K93" s="16" t="s">
        <v>3</v>
      </c>
      <c r="L93" s="16">
        <v>4</v>
      </c>
      <c r="M93" s="16" t="s">
        <v>348</v>
      </c>
      <c r="N93" s="16" t="s">
        <v>326</v>
      </c>
    </row>
    <row r="94" spans="1:14" ht="21">
      <c r="A94" s="16" t="s">
        <v>387</v>
      </c>
      <c r="B94" s="16">
        <v>2018</v>
      </c>
      <c r="C94" s="16">
        <v>8</v>
      </c>
      <c r="D94" s="16">
        <v>1</v>
      </c>
      <c r="E94" s="16"/>
      <c r="F94" s="16"/>
      <c r="G94" s="18">
        <f>180*24</f>
        <v>4320</v>
      </c>
      <c r="H94" s="16"/>
      <c r="I94" s="16" t="s">
        <v>1</v>
      </c>
      <c r="J94" s="20" t="str">
        <f t="shared" si="1"/>
        <v>span</v>
      </c>
      <c r="K94" s="16" t="s">
        <v>3</v>
      </c>
      <c r="L94" s="16">
        <v>1</v>
      </c>
      <c r="M94" s="16" t="s">
        <v>349</v>
      </c>
      <c r="N94" s="16" t="s">
        <v>326</v>
      </c>
    </row>
    <row r="95" spans="1:14" ht="42">
      <c r="A95" s="16" t="s">
        <v>387</v>
      </c>
      <c r="B95" s="16">
        <v>2018</v>
      </c>
      <c r="C95" s="16">
        <v>8</v>
      </c>
      <c r="D95" s="16">
        <v>8</v>
      </c>
      <c r="E95" s="16"/>
      <c r="F95" s="16"/>
      <c r="G95" s="18">
        <v>24</v>
      </c>
      <c r="H95" s="16"/>
      <c r="I95" s="16" t="s">
        <v>1</v>
      </c>
      <c r="J95" s="20" t="str">
        <f t="shared" si="1"/>
        <v>span</v>
      </c>
      <c r="K95" s="16" t="s">
        <v>3</v>
      </c>
      <c r="L95" s="16">
        <v>4</v>
      </c>
      <c r="M95" s="16" t="s">
        <v>350</v>
      </c>
      <c r="N95" s="16" t="s">
        <v>351</v>
      </c>
    </row>
    <row r="96" spans="1:14" ht="42">
      <c r="A96" s="16" t="s">
        <v>387</v>
      </c>
      <c r="B96" s="16">
        <v>2018</v>
      </c>
      <c r="C96" s="16">
        <v>8</v>
      </c>
      <c r="D96" s="16">
        <v>16</v>
      </c>
      <c r="E96" s="16"/>
      <c r="F96" s="16"/>
      <c r="G96" s="18">
        <v>24</v>
      </c>
      <c r="H96" s="16"/>
      <c r="I96" s="16" t="s">
        <v>1</v>
      </c>
      <c r="J96" s="20" t="str">
        <f t="shared" si="1"/>
        <v>span</v>
      </c>
      <c r="K96" s="16" t="s">
        <v>3</v>
      </c>
      <c r="L96" s="16">
        <v>4</v>
      </c>
      <c r="M96" s="16" t="s">
        <v>352</v>
      </c>
      <c r="N96" s="16" t="s">
        <v>351</v>
      </c>
    </row>
    <row r="97" spans="1:14" ht="42">
      <c r="A97" s="16" t="s">
        <v>387</v>
      </c>
      <c r="B97" s="16">
        <v>2018</v>
      </c>
      <c r="C97" s="16">
        <v>9</v>
      </c>
      <c r="D97" s="16">
        <v>1</v>
      </c>
      <c r="E97" s="16">
        <v>0</v>
      </c>
      <c r="F97" s="16">
        <v>0</v>
      </c>
      <c r="G97" s="18">
        <f>91*24</f>
        <v>2184</v>
      </c>
      <c r="H97" s="16"/>
      <c r="I97" s="16" t="s">
        <v>1</v>
      </c>
      <c r="J97" s="20" t="str">
        <f t="shared" si="1"/>
        <v>span</v>
      </c>
      <c r="K97" s="16" t="s">
        <v>3</v>
      </c>
      <c r="L97" s="16">
        <v>3</v>
      </c>
      <c r="M97" s="16" t="s">
        <v>353</v>
      </c>
      <c r="N97" s="16" t="s">
        <v>351</v>
      </c>
    </row>
    <row r="98" spans="1:14" ht="42">
      <c r="A98" s="16" t="s">
        <v>387</v>
      </c>
      <c r="B98" s="16">
        <v>2018</v>
      </c>
      <c r="C98" s="16">
        <v>12</v>
      </c>
      <c r="D98" s="16">
        <v>1</v>
      </c>
      <c r="E98" s="16">
        <v>0</v>
      </c>
      <c r="F98" s="16">
        <v>0</v>
      </c>
      <c r="G98" s="18">
        <f>31*24</f>
        <v>744</v>
      </c>
      <c r="H98" s="16"/>
      <c r="I98" s="16" t="s">
        <v>1</v>
      </c>
      <c r="J98" s="20" t="str">
        <f t="shared" si="1"/>
        <v>span</v>
      </c>
      <c r="K98" s="16" t="s">
        <v>3</v>
      </c>
      <c r="L98" s="16">
        <v>3</v>
      </c>
      <c r="M98" s="16" t="s">
        <v>354</v>
      </c>
      <c r="N98" s="16" t="s">
        <v>351</v>
      </c>
    </row>
    <row r="99" spans="1:14" ht="42">
      <c r="A99" s="16" t="s">
        <v>387</v>
      </c>
      <c r="B99" s="16">
        <v>2018</v>
      </c>
      <c r="C99" s="16">
        <v>12</v>
      </c>
      <c r="D99" s="16">
        <v>30</v>
      </c>
      <c r="E99" s="16">
        <v>4</v>
      </c>
      <c r="F99" s="16">
        <v>9</v>
      </c>
      <c r="G99" s="18"/>
      <c r="H99" s="16"/>
      <c r="I99" s="16" t="s">
        <v>1</v>
      </c>
      <c r="J99" s="20" t="str">
        <f t="shared" si="1"/>
        <v>point</v>
      </c>
      <c r="K99" s="16" t="s">
        <v>3</v>
      </c>
      <c r="L99" s="16">
        <v>4</v>
      </c>
      <c r="M99" s="16" t="s">
        <v>355</v>
      </c>
      <c r="N99" s="16" t="s">
        <v>351</v>
      </c>
    </row>
    <row r="100" spans="1:14" ht="42">
      <c r="A100" s="16" t="s">
        <v>387</v>
      </c>
      <c r="B100" s="16">
        <v>2019</v>
      </c>
      <c r="C100" s="16">
        <v>1</v>
      </c>
      <c r="D100" s="16">
        <v>1</v>
      </c>
      <c r="E100" s="16">
        <v>0</v>
      </c>
      <c r="F100" s="16">
        <v>0</v>
      </c>
      <c r="G100" s="18">
        <f>31*24</f>
        <v>744</v>
      </c>
      <c r="H100" s="16"/>
      <c r="I100" s="16" t="s">
        <v>1</v>
      </c>
      <c r="J100" s="20" t="str">
        <f t="shared" si="1"/>
        <v>span</v>
      </c>
      <c r="K100" s="16" t="s">
        <v>3</v>
      </c>
      <c r="L100" s="16">
        <v>3</v>
      </c>
      <c r="M100" s="16" t="s">
        <v>356</v>
      </c>
      <c r="N100" s="16" t="s">
        <v>351</v>
      </c>
    </row>
    <row r="101" spans="1:14" ht="42">
      <c r="A101" s="16" t="s">
        <v>387</v>
      </c>
      <c r="B101" s="16">
        <v>2019</v>
      </c>
      <c r="C101" s="16">
        <v>1</v>
      </c>
      <c r="D101" s="16">
        <v>19</v>
      </c>
      <c r="E101" s="16">
        <v>2</v>
      </c>
      <c r="F101" s="16">
        <v>45</v>
      </c>
      <c r="G101" s="18"/>
      <c r="H101" s="16"/>
      <c r="I101" s="16" t="s">
        <v>1</v>
      </c>
      <c r="J101" s="20" t="str">
        <f t="shared" si="1"/>
        <v>point</v>
      </c>
      <c r="K101" s="16" t="s">
        <v>3</v>
      </c>
      <c r="L101" s="16">
        <v>4</v>
      </c>
      <c r="M101" s="16" t="s">
        <v>357</v>
      </c>
      <c r="N101" s="16" t="s">
        <v>351</v>
      </c>
    </row>
    <row r="102" spans="1:14" ht="42">
      <c r="A102" s="16" t="s">
        <v>387</v>
      </c>
      <c r="B102" s="16">
        <v>2019</v>
      </c>
      <c r="C102" s="16">
        <v>1</v>
      </c>
      <c r="D102" s="16">
        <v>21</v>
      </c>
      <c r="E102" s="16"/>
      <c r="F102" s="16"/>
      <c r="G102" s="18"/>
      <c r="H102" s="16"/>
      <c r="I102" s="16" t="s">
        <v>1</v>
      </c>
      <c r="J102" s="20" t="str">
        <f t="shared" si="1"/>
        <v>point</v>
      </c>
      <c r="K102" s="16" t="s">
        <v>3</v>
      </c>
      <c r="L102" s="16">
        <v>4</v>
      </c>
      <c r="M102" s="16" t="s">
        <v>358</v>
      </c>
      <c r="N102" s="16" t="s">
        <v>351</v>
      </c>
    </row>
    <row r="103" spans="1:14" ht="42">
      <c r="A103" s="16" t="s">
        <v>387</v>
      </c>
      <c r="B103" s="16">
        <v>2019</v>
      </c>
      <c r="C103" s="16">
        <v>2</v>
      </c>
      <c r="D103" s="16">
        <v>7</v>
      </c>
      <c r="E103" s="16"/>
      <c r="F103" s="16"/>
      <c r="G103" s="18"/>
      <c r="H103" s="16"/>
      <c r="I103" s="16" t="s">
        <v>1</v>
      </c>
      <c r="J103" s="20" t="str">
        <f t="shared" si="1"/>
        <v>point</v>
      </c>
      <c r="K103" s="16" t="s">
        <v>3</v>
      </c>
      <c r="L103" s="16">
        <v>4</v>
      </c>
      <c r="M103" s="16" t="s">
        <v>359</v>
      </c>
      <c r="N103" s="16" t="s">
        <v>360</v>
      </c>
    </row>
    <row r="104" spans="1:14" ht="42">
      <c r="A104" s="16" t="s">
        <v>387</v>
      </c>
      <c r="B104" s="16">
        <v>2019</v>
      </c>
      <c r="C104" s="16">
        <v>2</v>
      </c>
      <c r="D104" s="16">
        <v>13</v>
      </c>
      <c r="E104" s="16"/>
      <c r="F104" s="16"/>
      <c r="G104" s="18"/>
      <c r="H104" s="16"/>
      <c r="I104" s="16" t="s">
        <v>1</v>
      </c>
      <c r="J104" s="20" t="str">
        <f t="shared" si="1"/>
        <v>point</v>
      </c>
      <c r="K104" s="16" t="s">
        <v>3</v>
      </c>
      <c r="L104" s="16">
        <v>4</v>
      </c>
      <c r="M104" s="16" t="s">
        <v>361</v>
      </c>
      <c r="N104" s="16" t="s">
        <v>360</v>
      </c>
    </row>
    <row r="105" spans="1:14" ht="42">
      <c r="A105" s="16" t="s">
        <v>387</v>
      </c>
      <c r="B105" s="16">
        <v>2019</v>
      </c>
      <c r="C105" s="16">
        <v>3</v>
      </c>
      <c r="D105" s="16">
        <v>4</v>
      </c>
      <c r="E105" s="16"/>
      <c r="F105" s="16"/>
      <c r="G105" s="18"/>
      <c r="H105" s="16"/>
      <c r="I105" s="16" t="s">
        <v>1</v>
      </c>
      <c r="J105" s="20" t="str">
        <f t="shared" si="1"/>
        <v>point</v>
      </c>
      <c r="K105" s="16" t="s">
        <v>3</v>
      </c>
      <c r="L105" s="16">
        <v>4</v>
      </c>
      <c r="M105" s="16" t="s">
        <v>362</v>
      </c>
      <c r="N105" s="16" t="s">
        <v>360</v>
      </c>
    </row>
    <row r="106" spans="1:14" ht="42">
      <c r="A106" s="16" t="s">
        <v>387</v>
      </c>
      <c r="B106" s="16">
        <v>2019</v>
      </c>
      <c r="C106" s="16">
        <v>3</v>
      </c>
      <c r="D106" s="16">
        <v>8</v>
      </c>
      <c r="E106" s="16"/>
      <c r="F106" s="16"/>
      <c r="G106" s="18"/>
      <c r="H106" s="16"/>
      <c r="I106" s="16" t="s">
        <v>1</v>
      </c>
      <c r="J106" s="20" t="str">
        <f t="shared" si="1"/>
        <v>point</v>
      </c>
      <c r="K106" s="16" t="s">
        <v>3</v>
      </c>
      <c r="L106" s="16">
        <v>4</v>
      </c>
      <c r="M106" s="16" t="s">
        <v>363</v>
      </c>
      <c r="N106" s="16" t="s">
        <v>360</v>
      </c>
    </row>
    <row r="107" spans="1:14" ht="42">
      <c r="A107" s="16" t="s">
        <v>387</v>
      </c>
      <c r="B107" s="16">
        <v>2019</v>
      </c>
      <c r="C107" s="16">
        <v>3</v>
      </c>
      <c r="D107" s="16">
        <v>15</v>
      </c>
      <c r="E107" s="16"/>
      <c r="F107" s="16"/>
      <c r="G107" s="18"/>
      <c r="H107" s="16"/>
      <c r="I107" s="16" t="s">
        <v>1</v>
      </c>
      <c r="J107" s="20" t="str">
        <f t="shared" si="1"/>
        <v>point</v>
      </c>
      <c r="K107" s="16" t="s">
        <v>3</v>
      </c>
      <c r="L107" s="16">
        <v>4</v>
      </c>
      <c r="M107" s="16" t="s">
        <v>364</v>
      </c>
      <c r="N107" s="16" t="s">
        <v>360</v>
      </c>
    </row>
    <row r="108" spans="1:14" ht="42">
      <c r="A108" s="16" t="s">
        <v>387</v>
      </c>
      <c r="B108" s="16">
        <v>2019</v>
      </c>
      <c r="C108" s="16">
        <v>3</v>
      </c>
      <c r="D108" s="16">
        <v>17</v>
      </c>
      <c r="E108" s="16"/>
      <c r="F108" s="16"/>
      <c r="G108" s="18"/>
      <c r="H108" s="16"/>
      <c r="I108" s="16" t="s">
        <v>1</v>
      </c>
      <c r="J108" s="20" t="str">
        <f t="shared" si="1"/>
        <v>point</v>
      </c>
      <c r="K108" s="16" t="s">
        <v>3</v>
      </c>
      <c r="L108" s="16">
        <v>4</v>
      </c>
      <c r="M108" s="16" t="s">
        <v>365</v>
      </c>
      <c r="N108" s="16" t="s">
        <v>360</v>
      </c>
    </row>
    <row r="109" spans="1:14" ht="42">
      <c r="A109" s="16" t="s">
        <v>387</v>
      </c>
      <c r="B109" s="16">
        <v>2019</v>
      </c>
      <c r="C109" s="16">
        <v>3</v>
      </c>
      <c r="D109" s="16">
        <v>18</v>
      </c>
      <c r="E109" s="16"/>
      <c r="F109" s="16"/>
      <c r="G109" s="18"/>
      <c r="H109" s="16"/>
      <c r="I109" s="16" t="s">
        <v>1</v>
      </c>
      <c r="J109" s="20" t="str">
        <f t="shared" si="1"/>
        <v>point</v>
      </c>
      <c r="K109" s="16" t="s">
        <v>3</v>
      </c>
      <c r="L109" s="16">
        <v>4</v>
      </c>
      <c r="M109" s="16" t="s">
        <v>366</v>
      </c>
      <c r="N109" s="16" t="s">
        <v>360</v>
      </c>
    </row>
    <row r="110" spans="1:14" ht="42">
      <c r="A110" s="16" t="s">
        <v>387</v>
      </c>
      <c r="B110" s="16">
        <v>2019</v>
      </c>
      <c r="C110" s="16">
        <v>3</v>
      </c>
      <c r="D110" s="16">
        <v>20</v>
      </c>
      <c r="E110" s="16"/>
      <c r="F110" s="16"/>
      <c r="G110" s="18"/>
      <c r="H110" s="16"/>
      <c r="I110" s="16" t="s">
        <v>1</v>
      </c>
      <c r="J110" s="20" t="str">
        <f t="shared" si="1"/>
        <v>point</v>
      </c>
      <c r="K110" s="16" t="s">
        <v>3</v>
      </c>
      <c r="L110" s="16">
        <v>4</v>
      </c>
      <c r="M110" s="16" t="s">
        <v>367</v>
      </c>
      <c r="N110" s="16" t="s">
        <v>360</v>
      </c>
    </row>
    <row r="111" spans="1:14" ht="42">
      <c r="A111" s="16" t="s">
        <v>387</v>
      </c>
      <c r="B111" s="16">
        <v>2019</v>
      </c>
      <c r="C111" s="16">
        <v>3</v>
      </c>
      <c r="D111" s="16">
        <v>28</v>
      </c>
      <c r="E111" s="16"/>
      <c r="F111" s="16"/>
      <c r="G111" s="18"/>
      <c r="H111" s="16"/>
      <c r="I111" s="16" t="s">
        <v>1</v>
      </c>
      <c r="J111" s="20" t="str">
        <f t="shared" si="1"/>
        <v>point</v>
      </c>
      <c r="K111" s="16" t="s">
        <v>3</v>
      </c>
      <c r="L111" s="16">
        <v>4</v>
      </c>
      <c r="M111" s="16" t="s">
        <v>368</v>
      </c>
      <c r="N111" s="16" t="s">
        <v>360</v>
      </c>
    </row>
    <row r="112" spans="1:14" ht="63">
      <c r="A112" s="16" t="s">
        <v>387</v>
      </c>
      <c r="B112" s="16">
        <v>2019</v>
      </c>
      <c r="C112" s="16">
        <v>4</v>
      </c>
      <c r="D112" s="16">
        <v>3</v>
      </c>
      <c r="E112" s="16"/>
      <c r="F112" s="16"/>
      <c r="G112" s="18"/>
      <c r="H112" s="16"/>
      <c r="I112" s="16" t="s">
        <v>1</v>
      </c>
      <c r="J112" s="20" t="str">
        <f t="shared" si="1"/>
        <v>point</v>
      </c>
      <c r="K112" s="16" t="s">
        <v>3</v>
      </c>
      <c r="L112" s="16">
        <v>4</v>
      </c>
      <c r="M112" s="16" t="s">
        <v>369</v>
      </c>
      <c r="N112" s="16" t="s">
        <v>360</v>
      </c>
    </row>
    <row r="113" spans="1:14" ht="42">
      <c r="A113" s="16" t="s">
        <v>387</v>
      </c>
      <c r="B113" s="16">
        <v>2019</v>
      </c>
      <c r="C113" s="16">
        <v>4</v>
      </c>
      <c r="D113" s="16">
        <v>11</v>
      </c>
      <c r="E113" s="16"/>
      <c r="F113" s="16"/>
      <c r="G113" s="18"/>
      <c r="H113" s="16"/>
      <c r="I113" s="16" t="s">
        <v>1</v>
      </c>
      <c r="J113" s="20" t="str">
        <f t="shared" si="1"/>
        <v>point</v>
      </c>
      <c r="K113" s="16" t="s">
        <v>3</v>
      </c>
      <c r="L113" s="16">
        <v>4</v>
      </c>
      <c r="M113" s="16" t="s">
        <v>370</v>
      </c>
      <c r="N113" s="16" t="s">
        <v>360</v>
      </c>
    </row>
    <row r="114" spans="1:14" ht="42">
      <c r="A114" s="16" t="s">
        <v>387</v>
      </c>
      <c r="B114" s="16">
        <v>2019</v>
      </c>
      <c r="C114" s="16">
        <v>4</v>
      </c>
      <c r="D114" s="16">
        <v>21</v>
      </c>
      <c r="E114" s="16">
        <v>4</v>
      </c>
      <c r="F114" s="16"/>
      <c r="G114" s="18"/>
      <c r="H114" s="16"/>
      <c r="I114" s="16" t="s">
        <v>1</v>
      </c>
      <c r="J114" s="20" t="str">
        <f t="shared" si="1"/>
        <v>point</v>
      </c>
      <c r="K114" s="16" t="s">
        <v>3</v>
      </c>
      <c r="L114" s="16">
        <v>4</v>
      </c>
      <c r="M114" s="16" t="s">
        <v>371</v>
      </c>
      <c r="N114" s="16" t="s">
        <v>360</v>
      </c>
    </row>
    <row r="115" spans="1:14" ht="42">
      <c r="A115" s="16" t="s">
        <v>387</v>
      </c>
      <c r="B115" s="16">
        <v>2019</v>
      </c>
      <c r="C115" s="16">
        <v>4</v>
      </c>
      <c r="D115" s="16">
        <v>21</v>
      </c>
      <c r="E115" s="16">
        <v>19</v>
      </c>
      <c r="F115" s="16">
        <v>22</v>
      </c>
      <c r="G115" s="18"/>
      <c r="H115" s="16"/>
      <c r="I115" s="16" t="s">
        <v>1</v>
      </c>
      <c r="J115" s="20" t="str">
        <f t="shared" si="1"/>
        <v>point</v>
      </c>
      <c r="K115" s="16" t="s">
        <v>3</v>
      </c>
      <c r="L115" s="16">
        <v>4</v>
      </c>
      <c r="M115" s="16" t="s">
        <v>372</v>
      </c>
      <c r="N115" s="16" t="s">
        <v>360</v>
      </c>
    </row>
    <row r="116" spans="1:14" ht="42">
      <c r="A116" s="16" t="s">
        <v>387</v>
      </c>
      <c r="B116" s="16">
        <v>2019</v>
      </c>
      <c r="C116" s="16">
        <v>4</v>
      </c>
      <c r="D116" s="16">
        <v>30</v>
      </c>
      <c r="E116" s="16"/>
      <c r="F116" s="16"/>
      <c r="G116" s="18"/>
      <c r="H116" s="16"/>
      <c r="I116" s="16" t="s">
        <v>1</v>
      </c>
      <c r="J116" s="20" t="str">
        <f t="shared" si="1"/>
        <v>point</v>
      </c>
      <c r="K116" s="16" t="s">
        <v>3</v>
      </c>
      <c r="L116" s="16">
        <v>3</v>
      </c>
      <c r="M116" s="16" t="s">
        <v>373</v>
      </c>
      <c r="N116" s="16" t="s">
        <v>360</v>
      </c>
    </row>
    <row r="117" spans="1:14" ht="42">
      <c r="A117" s="16" t="s">
        <v>387</v>
      </c>
      <c r="B117" s="16">
        <v>2019</v>
      </c>
      <c r="C117" s="16">
        <v>5</v>
      </c>
      <c r="D117" s="16">
        <v>3</v>
      </c>
      <c r="E117" s="16"/>
      <c r="F117" s="16"/>
      <c r="G117" s="18"/>
      <c r="H117" s="16"/>
      <c r="I117" s="16" t="s">
        <v>1</v>
      </c>
      <c r="J117" s="20" t="str">
        <f t="shared" si="1"/>
        <v>point</v>
      </c>
      <c r="K117" s="16" t="s">
        <v>3</v>
      </c>
      <c r="L117" s="16">
        <v>4</v>
      </c>
      <c r="M117" s="16" t="s">
        <v>374</v>
      </c>
      <c r="N117" s="16" t="s">
        <v>360</v>
      </c>
    </row>
    <row r="118" spans="1:14" ht="42">
      <c r="A118" s="16" t="s">
        <v>387</v>
      </c>
      <c r="B118" s="16">
        <v>2019</v>
      </c>
      <c r="C118" s="16">
        <v>5</v>
      </c>
      <c r="D118" s="16">
        <v>6</v>
      </c>
      <c r="E118" s="16"/>
      <c r="F118" s="16"/>
      <c r="G118" s="18"/>
      <c r="H118" s="16"/>
      <c r="I118" s="16" t="s">
        <v>1</v>
      </c>
      <c r="J118" s="20" t="str">
        <f t="shared" si="1"/>
        <v>point</v>
      </c>
      <c r="K118" s="16" t="s">
        <v>3</v>
      </c>
      <c r="L118" s="16">
        <v>4</v>
      </c>
      <c r="M118" s="16" t="s">
        <v>375</v>
      </c>
      <c r="N118" s="16" t="s">
        <v>360</v>
      </c>
    </row>
    <row r="119" spans="1:14" ht="42">
      <c r="A119" s="16" t="s">
        <v>387</v>
      </c>
      <c r="B119" s="16">
        <v>2019</v>
      </c>
      <c r="C119" s="16">
        <v>5</v>
      </c>
      <c r="D119" s="16">
        <v>12</v>
      </c>
      <c r="E119" s="16">
        <v>22</v>
      </c>
      <c r="F119" s="16">
        <v>31</v>
      </c>
      <c r="G119" s="18"/>
      <c r="H119" s="16"/>
      <c r="I119" s="16" t="s">
        <v>1</v>
      </c>
      <c r="J119" s="20" t="str">
        <f t="shared" si="1"/>
        <v>point</v>
      </c>
      <c r="K119" s="16" t="s">
        <v>3</v>
      </c>
      <c r="L119" s="16">
        <v>4</v>
      </c>
      <c r="M119" s="16" t="s">
        <v>376</v>
      </c>
      <c r="N119" s="16" t="s">
        <v>360</v>
      </c>
    </row>
    <row r="120" spans="1:14" ht="42">
      <c r="A120" s="16" t="s">
        <v>387</v>
      </c>
      <c r="B120" s="16">
        <v>2019</v>
      </c>
      <c r="C120" s="16">
        <v>5</v>
      </c>
      <c r="D120" s="16">
        <v>18</v>
      </c>
      <c r="E120" s="16">
        <v>2</v>
      </c>
      <c r="F120" s="16">
        <v>9</v>
      </c>
      <c r="G120" s="18"/>
      <c r="H120" s="16"/>
      <c r="I120" s="16" t="s">
        <v>1</v>
      </c>
      <c r="J120" s="20" t="str">
        <f t="shared" si="1"/>
        <v>point</v>
      </c>
      <c r="K120" s="16" t="s">
        <v>3</v>
      </c>
      <c r="L120" s="16">
        <v>4</v>
      </c>
      <c r="M120" s="16" t="s">
        <v>377</v>
      </c>
      <c r="N120" s="16" t="s">
        <v>360</v>
      </c>
    </row>
    <row r="121" spans="1:14" ht="42">
      <c r="A121" s="16" t="s">
        <v>387</v>
      </c>
      <c r="B121" s="16">
        <v>2019</v>
      </c>
      <c r="C121" s="16">
        <v>5</v>
      </c>
      <c r="D121" s="16">
        <v>24</v>
      </c>
      <c r="E121" s="16">
        <v>20</v>
      </c>
      <c r="F121" s="16">
        <v>38</v>
      </c>
      <c r="G121" s="18"/>
      <c r="H121" s="16"/>
      <c r="I121" s="16" t="s">
        <v>1</v>
      </c>
      <c r="J121" s="20" t="str">
        <f t="shared" si="1"/>
        <v>point</v>
      </c>
      <c r="K121" s="16" t="s">
        <v>3</v>
      </c>
      <c r="L121" s="16">
        <v>4</v>
      </c>
      <c r="M121" s="16" t="s">
        <v>378</v>
      </c>
      <c r="N121" s="16" t="s">
        <v>360</v>
      </c>
    </row>
    <row r="122" spans="1:14" ht="42">
      <c r="A122" s="16" t="s">
        <v>387</v>
      </c>
      <c r="B122" s="16">
        <v>2019</v>
      </c>
      <c r="C122" s="16">
        <v>5</v>
      </c>
      <c r="D122" s="16">
        <v>31</v>
      </c>
      <c r="E122" s="16"/>
      <c r="F122" s="16"/>
      <c r="G122" s="18"/>
      <c r="H122" s="16"/>
      <c r="I122" s="16" t="s">
        <v>1</v>
      </c>
      <c r="J122" s="20" t="str">
        <f t="shared" si="1"/>
        <v>point</v>
      </c>
      <c r="K122" s="16" t="s">
        <v>3</v>
      </c>
      <c r="L122" s="16">
        <v>4</v>
      </c>
      <c r="M122" s="16" t="s">
        <v>379</v>
      </c>
      <c r="N122" s="16" t="s">
        <v>380</v>
      </c>
    </row>
    <row r="123" spans="1:14" ht="42">
      <c r="A123" s="16" t="s">
        <v>387</v>
      </c>
      <c r="B123" s="16">
        <v>2019</v>
      </c>
      <c r="C123" s="16">
        <v>6</v>
      </c>
      <c r="D123" s="16">
        <v>1</v>
      </c>
      <c r="E123" s="16"/>
      <c r="F123" s="16"/>
      <c r="G123" s="18"/>
      <c r="H123" s="16"/>
      <c r="I123" s="16" t="s">
        <v>1</v>
      </c>
      <c r="J123" s="20" t="str">
        <f t="shared" si="1"/>
        <v>point</v>
      </c>
      <c r="K123" s="16" t="s">
        <v>3</v>
      </c>
      <c r="L123" s="16">
        <v>4</v>
      </c>
      <c r="M123" s="16" t="s">
        <v>381</v>
      </c>
      <c r="N123" s="16" t="s">
        <v>380</v>
      </c>
    </row>
    <row r="124" spans="1:14" ht="42">
      <c r="A124" s="16" t="s">
        <v>387</v>
      </c>
      <c r="B124" s="16">
        <v>2019</v>
      </c>
      <c r="C124" s="16">
        <v>6</v>
      </c>
      <c r="D124" s="16">
        <v>6</v>
      </c>
      <c r="E124" s="16"/>
      <c r="F124" s="16"/>
      <c r="G124" s="18">
        <f>86*24</f>
        <v>2064</v>
      </c>
      <c r="H124" s="16"/>
      <c r="I124" s="16" t="s">
        <v>1</v>
      </c>
      <c r="J124" s="20" t="str">
        <f t="shared" si="1"/>
        <v>span</v>
      </c>
      <c r="K124" s="16" t="s">
        <v>3</v>
      </c>
      <c r="L124" s="16">
        <v>3</v>
      </c>
      <c r="M124" s="16" t="s">
        <v>382</v>
      </c>
      <c r="N124" s="16" t="s">
        <v>380</v>
      </c>
    </row>
    <row r="125" spans="1:14" ht="42">
      <c r="A125" s="16" t="s">
        <v>387</v>
      </c>
      <c r="B125" s="16">
        <v>2019</v>
      </c>
      <c r="C125" s="16">
        <v>6</v>
      </c>
      <c r="D125" s="16">
        <v>10</v>
      </c>
      <c r="E125" s="16">
        <v>12</v>
      </c>
      <c r="F125" s="16">
        <v>12</v>
      </c>
      <c r="G125" s="18"/>
      <c r="H125" s="16"/>
      <c r="I125" s="16" t="s">
        <v>1</v>
      </c>
      <c r="J125" s="20" t="str">
        <f t="shared" si="1"/>
        <v>point</v>
      </c>
      <c r="K125" s="16" t="s">
        <v>3</v>
      </c>
      <c r="L125" s="16">
        <v>4</v>
      </c>
      <c r="M125" s="16" t="s">
        <v>383</v>
      </c>
      <c r="N125" s="16" t="s">
        <v>380</v>
      </c>
    </row>
    <row r="126" spans="1:14" ht="42">
      <c r="A126" s="16" t="s">
        <v>387</v>
      </c>
      <c r="B126" s="16">
        <v>2019</v>
      </c>
      <c r="C126" s="16">
        <v>6</v>
      </c>
      <c r="D126" s="16">
        <v>13</v>
      </c>
      <c r="E126" s="16">
        <v>1</v>
      </c>
      <c r="F126" s="16">
        <v>38</v>
      </c>
      <c r="G126" s="18"/>
      <c r="H126" s="16"/>
      <c r="I126" s="16" t="s">
        <v>1</v>
      </c>
      <c r="J126" s="20" t="str">
        <f t="shared" si="1"/>
        <v>point</v>
      </c>
      <c r="K126" s="16" t="s">
        <v>3</v>
      </c>
      <c r="L126" s="16">
        <v>4</v>
      </c>
      <c r="M126" s="16" t="s">
        <v>384</v>
      </c>
      <c r="N126" s="16" t="s">
        <v>380</v>
      </c>
    </row>
    <row r="127" spans="1:14" ht="42">
      <c r="A127" s="16" t="s">
        <v>387</v>
      </c>
      <c r="B127" s="16">
        <v>2019</v>
      </c>
      <c r="C127" s="16">
        <v>6</v>
      </c>
      <c r="D127" s="16">
        <v>27</v>
      </c>
      <c r="E127" s="16"/>
      <c r="F127" s="16"/>
      <c r="G127" s="18">
        <f>2*24</f>
        <v>48</v>
      </c>
      <c r="H127" s="16"/>
      <c r="I127" s="16" t="s">
        <v>1</v>
      </c>
      <c r="J127" s="20" t="str">
        <f t="shared" si="1"/>
        <v>span</v>
      </c>
      <c r="K127" s="16" t="s">
        <v>3</v>
      </c>
      <c r="L127" s="16">
        <v>3</v>
      </c>
      <c r="M127" s="16" t="s">
        <v>385</v>
      </c>
      <c r="N127" s="16" t="s">
        <v>380</v>
      </c>
    </row>
    <row r="128" spans="1:14" ht="42">
      <c r="A128" s="16" t="s">
        <v>387</v>
      </c>
      <c r="B128" s="16">
        <v>2019</v>
      </c>
      <c r="C128" s="16">
        <v>7</v>
      </c>
      <c r="D128" s="16">
        <v>6</v>
      </c>
      <c r="E128" s="16"/>
      <c r="F128" s="16"/>
      <c r="G128" s="18"/>
      <c r="H128" s="16"/>
      <c r="I128" s="16" t="s">
        <v>1</v>
      </c>
      <c r="J128" s="20" t="str">
        <f t="shared" ref="J128:J129" si="2">IF(G128="", "point", "span")</f>
        <v>point</v>
      </c>
      <c r="K128" s="16" t="s">
        <v>3</v>
      </c>
      <c r="L128" s="16">
        <v>3</v>
      </c>
      <c r="M128" s="16" t="s">
        <v>386</v>
      </c>
      <c r="N128" s="16" t="s">
        <v>380</v>
      </c>
    </row>
    <row r="129" spans="1:14" ht="42">
      <c r="A129" s="16" t="s">
        <v>387</v>
      </c>
      <c r="B129" s="16">
        <v>2019</v>
      </c>
      <c r="C129" s="16">
        <v>8</v>
      </c>
      <c r="D129" s="16">
        <v>15</v>
      </c>
      <c r="E129" s="16"/>
      <c r="F129" s="16"/>
      <c r="G129" s="18"/>
      <c r="H129" s="16"/>
      <c r="I129" s="16" t="s">
        <v>1</v>
      </c>
      <c r="J129" s="20" t="str">
        <f t="shared" si="2"/>
        <v>point</v>
      </c>
      <c r="K129" s="16" t="s">
        <v>3</v>
      </c>
      <c r="L129" s="16">
        <v>3</v>
      </c>
      <c r="M129" s="16" t="s">
        <v>386</v>
      </c>
      <c r="N129" s="16" t="s">
        <v>380</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129">
    <cfRule type="colorScale" priority="110">
      <colorScale>
        <cfvo type="min"/>
        <cfvo type="percentile" val="50"/>
        <cfvo type="max"/>
        <color rgb="FF63BE7B"/>
        <color rgb="FFFFEB84"/>
        <color rgb="FFF8696B"/>
      </colorScale>
    </cfRule>
    <cfRule type="colorScale" priority="111">
      <colorScale>
        <cfvo type="min"/>
        <cfvo type="percentile" val="50"/>
        <cfvo type="max"/>
        <color rgb="FF63BE7B"/>
        <color rgb="FFFFEB84"/>
        <color rgb="FFF8696B"/>
      </colorScale>
    </cfRule>
    <cfRule type="colorScale" priority="112">
      <colorScale>
        <cfvo type="min"/>
        <cfvo type="percentile" val="50"/>
        <cfvo type="max"/>
        <color rgb="FF63BE7B"/>
        <color rgb="FFFFEB84"/>
        <color rgb="FFF8696B"/>
      </colorScale>
    </cfRule>
    <cfRule type="colorScale" priority="113">
      <colorScale>
        <cfvo type="min"/>
        <cfvo type="percentile" val="50"/>
        <cfvo type="max"/>
        <color rgb="FF63BE7B"/>
        <color rgb="FFFFEB84"/>
        <color rgb="FFF8696B"/>
      </colorScale>
    </cfRule>
    <cfRule type="colorScale" priority="114">
      <colorScale>
        <cfvo type="min"/>
        <cfvo type="percentile" val="50"/>
        <cfvo type="max"/>
        <color rgb="FF63BE7B"/>
        <color rgb="FFFFEB84"/>
        <color rgb="FFF8696B"/>
      </colorScale>
    </cfRule>
    <cfRule type="colorScale" priority="122">
      <colorScale>
        <cfvo type="min"/>
        <cfvo type="percentile" val="50"/>
        <cfvo type="max"/>
        <color rgb="FF63BE7B"/>
        <color rgb="FFFFEB84"/>
        <color rgb="FFF8696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C3AA1-CBE5-4A5D-91A3-67E0BBDF2CDD}">
  <dimension ref="A1:N117"/>
  <sheetViews>
    <sheetView topLeftCell="C1" zoomScaleNormal="100" workbookViewId="0">
      <pane ySplit="1" topLeftCell="A82" activePane="bottomLeft" state="frozen"/>
      <selection pane="bottomLeft" activeCell="M128" sqref="M128"/>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104.140625"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 t="s">
        <v>534</v>
      </c>
      <c r="B2" s="1">
        <v>1679</v>
      </c>
      <c r="C2" s="16">
        <v>7</v>
      </c>
      <c r="D2" s="16"/>
      <c r="E2" s="16"/>
      <c r="F2" s="16"/>
      <c r="G2" s="16"/>
      <c r="H2" s="16"/>
      <c r="I2" s="16" t="s">
        <v>1</v>
      </c>
      <c r="J2" s="16" t="s">
        <v>6</v>
      </c>
      <c r="K2" s="16" t="s">
        <v>535</v>
      </c>
      <c r="L2" s="16">
        <v>0</v>
      </c>
      <c r="M2" s="16" t="s">
        <v>536</v>
      </c>
      <c r="N2" s="16" t="s">
        <v>537</v>
      </c>
    </row>
    <row r="3" spans="1:14" ht="21">
      <c r="A3" s="1" t="s">
        <v>534</v>
      </c>
      <c r="B3" s="1">
        <v>1680</v>
      </c>
      <c r="C3" s="16">
        <v>5</v>
      </c>
      <c r="D3" s="16"/>
      <c r="E3" s="16"/>
      <c r="F3" s="16"/>
      <c r="G3" s="16"/>
      <c r="H3" s="16"/>
      <c r="I3" s="16" t="s">
        <v>1</v>
      </c>
      <c r="J3" s="16" t="s">
        <v>6</v>
      </c>
      <c r="K3" s="16" t="s">
        <v>3</v>
      </c>
      <c r="L3" s="16">
        <v>5</v>
      </c>
      <c r="M3" s="16" t="s">
        <v>538</v>
      </c>
      <c r="N3" s="16" t="s">
        <v>537</v>
      </c>
    </row>
    <row r="4" spans="1:14" ht="21">
      <c r="A4" s="1" t="s">
        <v>539</v>
      </c>
      <c r="B4" s="1">
        <v>1880</v>
      </c>
      <c r="C4" s="16">
        <v>9</v>
      </c>
      <c r="D4" s="16">
        <v>1</v>
      </c>
      <c r="E4" s="16"/>
      <c r="F4" s="16"/>
      <c r="G4" s="16"/>
      <c r="H4" s="16"/>
      <c r="I4" s="16" t="s">
        <v>1</v>
      </c>
      <c r="J4" s="16" t="s">
        <v>6</v>
      </c>
      <c r="K4" s="16" t="s">
        <v>54</v>
      </c>
      <c r="L4" s="16">
        <v>-1</v>
      </c>
      <c r="M4" s="16" t="s">
        <v>540</v>
      </c>
      <c r="N4" s="16" t="s">
        <v>537</v>
      </c>
    </row>
    <row r="5" spans="1:14" ht="21">
      <c r="A5" s="1" t="s">
        <v>539</v>
      </c>
      <c r="B5" s="1">
        <v>1883</v>
      </c>
      <c r="C5" s="16">
        <v>8</v>
      </c>
      <c r="D5" s="16">
        <v>27</v>
      </c>
      <c r="E5" s="16">
        <v>7</v>
      </c>
      <c r="F5" s="16">
        <v>0</v>
      </c>
      <c r="G5" s="16"/>
      <c r="H5" s="16"/>
      <c r="I5" s="16" t="s">
        <v>1</v>
      </c>
      <c r="J5" s="16" t="s">
        <v>6</v>
      </c>
      <c r="K5" s="16" t="s">
        <v>3</v>
      </c>
      <c r="L5" s="16">
        <v>7</v>
      </c>
      <c r="M5" s="16"/>
      <c r="N5" s="16" t="s">
        <v>541</v>
      </c>
    </row>
    <row r="6" spans="1:14" ht="21">
      <c r="A6" s="1" t="s">
        <v>539</v>
      </c>
      <c r="B6" s="1">
        <v>1927</v>
      </c>
      <c r="C6" s="16">
        <v>6</v>
      </c>
      <c r="D6" s="16">
        <v>29</v>
      </c>
      <c r="E6" s="16"/>
      <c r="F6" s="16"/>
      <c r="G6" s="16"/>
      <c r="H6" s="16"/>
      <c r="I6" s="16" t="s">
        <v>1</v>
      </c>
      <c r="J6" s="16" t="s">
        <v>6</v>
      </c>
      <c r="K6" s="16" t="s">
        <v>3</v>
      </c>
      <c r="L6" s="16">
        <v>3</v>
      </c>
      <c r="M6" s="16" t="s">
        <v>542</v>
      </c>
      <c r="N6" s="16" t="s">
        <v>537</v>
      </c>
    </row>
    <row r="7" spans="1:14" ht="21">
      <c r="A7" s="1" t="s">
        <v>539</v>
      </c>
      <c r="B7" s="1">
        <v>1927</v>
      </c>
      <c r="C7" s="16">
        <v>12</v>
      </c>
      <c r="D7" s="16">
        <v>29</v>
      </c>
      <c r="E7" s="16"/>
      <c r="F7" s="16"/>
      <c r="G7" s="16">
        <v>23040</v>
      </c>
      <c r="H7" s="16"/>
      <c r="I7" s="16" t="s">
        <v>1</v>
      </c>
      <c r="J7" s="16" t="s">
        <v>2</v>
      </c>
      <c r="K7" s="16" t="s">
        <v>3</v>
      </c>
      <c r="L7" s="25">
        <v>4</v>
      </c>
      <c r="M7" s="16" t="s">
        <v>543</v>
      </c>
      <c r="N7" s="16" t="s">
        <v>537</v>
      </c>
    </row>
    <row r="8" spans="1:14" ht="21">
      <c r="A8" s="1" t="s">
        <v>539</v>
      </c>
      <c r="B8" s="1">
        <v>1931</v>
      </c>
      <c r="C8" s="16">
        <v>9</v>
      </c>
      <c r="D8" s="16">
        <v>23</v>
      </c>
      <c r="E8" s="16"/>
      <c r="F8" s="16"/>
      <c r="G8" s="16">
        <v>3528</v>
      </c>
      <c r="H8" s="16"/>
      <c r="I8" s="16" t="s">
        <v>1</v>
      </c>
      <c r="J8" s="16" t="s">
        <v>2</v>
      </c>
      <c r="K8" s="16" t="s">
        <v>3</v>
      </c>
      <c r="L8" s="25">
        <v>4</v>
      </c>
      <c r="M8" s="16"/>
      <c r="N8" s="16" t="s">
        <v>140</v>
      </c>
    </row>
    <row r="9" spans="1:14" ht="21">
      <c r="A9" s="1" t="s">
        <v>539</v>
      </c>
      <c r="B9" s="1">
        <v>1932</v>
      </c>
      <c r="C9" s="16">
        <v>11</v>
      </c>
      <c r="D9" s="16">
        <v>14</v>
      </c>
      <c r="E9" s="16"/>
      <c r="F9" s="16"/>
      <c r="G9" s="16">
        <v>13728</v>
      </c>
      <c r="H9" s="16"/>
      <c r="I9" s="16" t="s">
        <v>1</v>
      </c>
      <c r="J9" s="16" t="s">
        <v>2</v>
      </c>
      <c r="K9" s="16" t="s">
        <v>3</v>
      </c>
      <c r="L9" s="25">
        <v>4</v>
      </c>
      <c r="M9" s="16"/>
      <c r="N9" s="16" t="s">
        <v>140</v>
      </c>
    </row>
    <row r="10" spans="1:14" ht="21">
      <c r="A10" s="1" t="s">
        <v>539</v>
      </c>
      <c r="B10" s="1">
        <v>1935</v>
      </c>
      <c r="C10" s="16">
        <v>1</v>
      </c>
      <c r="D10" s="16">
        <v>4</v>
      </c>
      <c r="E10" s="16"/>
      <c r="F10" s="16"/>
      <c r="G10" s="16">
        <v>4536</v>
      </c>
      <c r="H10" s="16"/>
      <c r="I10" s="16" t="s">
        <v>1</v>
      </c>
      <c r="J10" s="16" t="s">
        <v>2</v>
      </c>
      <c r="K10" s="16" t="s">
        <v>3</v>
      </c>
      <c r="L10" s="25">
        <v>4</v>
      </c>
      <c r="M10" s="16"/>
      <c r="N10" s="16" t="s">
        <v>140</v>
      </c>
    </row>
    <row r="11" spans="1:14" ht="21">
      <c r="A11" s="1" t="s">
        <v>539</v>
      </c>
      <c r="B11" s="1">
        <v>1936</v>
      </c>
      <c r="C11" s="16">
        <v>10</v>
      </c>
      <c r="D11" s="16">
        <v>13</v>
      </c>
      <c r="E11" s="16"/>
      <c r="F11" s="16"/>
      <c r="G11" s="16">
        <v>0</v>
      </c>
      <c r="H11" s="16"/>
      <c r="I11" s="16" t="s">
        <v>1</v>
      </c>
      <c r="J11" s="16" t="s">
        <v>2</v>
      </c>
      <c r="K11" s="16" t="s">
        <v>3</v>
      </c>
      <c r="L11" s="25">
        <v>4</v>
      </c>
      <c r="M11" s="16"/>
      <c r="N11" s="16" t="s">
        <v>140</v>
      </c>
    </row>
    <row r="12" spans="1:14" ht="21">
      <c r="A12" s="1" t="s">
        <v>539</v>
      </c>
      <c r="B12" s="1">
        <v>1937</v>
      </c>
      <c r="C12" s="16">
        <v>8</v>
      </c>
      <c r="D12" s="16">
        <v>6</v>
      </c>
      <c r="E12" s="16"/>
      <c r="F12" s="16"/>
      <c r="G12" s="16">
        <v>2616</v>
      </c>
      <c r="H12" s="16"/>
      <c r="I12" s="16" t="s">
        <v>1</v>
      </c>
      <c r="J12" s="16" t="s">
        <v>2</v>
      </c>
      <c r="K12" s="16" t="s">
        <v>3</v>
      </c>
      <c r="L12" s="25">
        <v>4</v>
      </c>
      <c r="M12" s="16"/>
      <c r="N12" s="16" t="s">
        <v>140</v>
      </c>
    </row>
    <row r="13" spans="1:14" ht="21">
      <c r="A13" s="1" t="s">
        <v>539</v>
      </c>
      <c r="B13" s="1">
        <v>1938</v>
      </c>
      <c r="C13" s="16">
        <v>7</v>
      </c>
      <c r="D13" s="16">
        <v>4</v>
      </c>
      <c r="E13" s="16"/>
      <c r="F13" s="16"/>
      <c r="G13" s="16">
        <v>17496</v>
      </c>
      <c r="H13" s="16"/>
      <c r="I13" s="16" t="s">
        <v>1</v>
      </c>
      <c r="J13" s="16" t="s">
        <v>2</v>
      </c>
      <c r="K13" s="16" t="s">
        <v>3</v>
      </c>
      <c r="L13" s="25">
        <v>4</v>
      </c>
      <c r="M13" s="16"/>
      <c r="N13" s="16" t="s">
        <v>140</v>
      </c>
    </row>
    <row r="14" spans="1:14" ht="21">
      <c r="A14" s="1" t="s">
        <v>539</v>
      </c>
      <c r="B14" s="1">
        <v>1941</v>
      </c>
      <c r="C14" s="16">
        <v>1</v>
      </c>
      <c r="D14" s="16">
        <v>28</v>
      </c>
      <c r="E14" s="16"/>
      <c r="F14" s="16"/>
      <c r="G14" s="16">
        <v>360</v>
      </c>
      <c r="H14" s="16"/>
      <c r="I14" s="16" t="s">
        <v>1</v>
      </c>
      <c r="J14" s="16" t="s">
        <v>2</v>
      </c>
      <c r="K14" s="16" t="s">
        <v>3</v>
      </c>
      <c r="L14" s="25">
        <v>4</v>
      </c>
      <c r="M14" s="16"/>
      <c r="N14" s="16" t="s">
        <v>140</v>
      </c>
    </row>
    <row r="15" spans="1:14" ht="21">
      <c r="A15" s="1" t="s">
        <v>539</v>
      </c>
      <c r="B15" s="1">
        <v>1942</v>
      </c>
      <c r="C15" s="16">
        <v>1</v>
      </c>
      <c r="D15" s="16">
        <v>29</v>
      </c>
      <c r="E15" s="16"/>
      <c r="F15" s="16"/>
      <c r="G15" s="16">
        <v>24</v>
      </c>
      <c r="H15" s="16"/>
      <c r="I15" s="16" t="s">
        <v>1</v>
      </c>
      <c r="J15" s="16" t="s">
        <v>2</v>
      </c>
      <c r="K15" s="16" t="s">
        <v>3</v>
      </c>
      <c r="L15" s="25">
        <v>4</v>
      </c>
      <c r="M15" s="16"/>
      <c r="N15" s="16" t="s">
        <v>140</v>
      </c>
    </row>
    <row r="16" spans="1:14" ht="21">
      <c r="A16" s="1" t="s">
        <v>539</v>
      </c>
      <c r="B16" s="1">
        <v>1943</v>
      </c>
      <c r="C16" s="16"/>
      <c r="D16" s="16"/>
      <c r="E16" s="16"/>
      <c r="F16" s="16"/>
      <c r="G16" s="16"/>
      <c r="H16" s="16"/>
      <c r="I16" s="16" t="s">
        <v>1</v>
      </c>
      <c r="J16" s="16" t="s">
        <v>6</v>
      </c>
      <c r="K16" s="16" t="s">
        <v>3</v>
      </c>
      <c r="L16" s="25">
        <v>4</v>
      </c>
      <c r="M16" s="16" t="s">
        <v>544</v>
      </c>
      <c r="N16" s="16" t="s">
        <v>140</v>
      </c>
    </row>
    <row r="17" spans="1:14" ht="21">
      <c r="A17" s="1" t="s">
        <v>539</v>
      </c>
      <c r="B17" s="1">
        <v>1944</v>
      </c>
      <c r="C17" s="16"/>
      <c r="D17" s="16"/>
      <c r="E17" s="16"/>
      <c r="F17" s="16"/>
      <c r="G17" s="16"/>
      <c r="H17" s="16"/>
      <c r="I17" s="16" t="s">
        <v>1</v>
      </c>
      <c r="J17" s="16" t="s">
        <v>6</v>
      </c>
      <c r="K17" s="16" t="s">
        <v>3</v>
      </c>
      <c r="L17" s="25">
        <v>4</v>
      </c>
      <c r="M17" s="16" t="s">
        <v>544</v>
      </c>
      <c r="N17" s="16" t="s">
        <v>140</v>
      </c>
    </row>
    <row r="18" spans="1:14" ht="21">
      <c r="A18" s="1" t="s">
        <v>539</v>
      </c>
      <c r="B18" s="1">
        <v>1945</v>
      </c>
      <c r="C18" s="16"/>
      <c r="D18" s="16"/>
      <c r="E18" s="16"/>
      <c r="F18" s="16"/>
      <c r="G18" s="16"/>
      <c r="H18" s="16"/>
      <c r="I18" s="16" t="s">
        <v>1</v>
      </c>
      <c r="J18" s="16" t="s">
        <v>6</v>
      </c>
      <c r="K18" s="16" t="s">
        <v>3</v>
      </c>
      <c r="L18" s="25">
        <v>4</v>
      </c>
      <c r="M18" s="16" t="s">
        <v>544</v>
      </c>
      <c r="N18" s="16" t="s">
        <v>140</v>
      </c>
    </row>
    <row r="19" spans="1:14" ht="21">
      <c r="A19" s="1" t="s">
        <v>539</v>
      </c>
      <c r="B19" s="1">
        <v>1946</v>
      </c>
      <c r="C19" s="16">
        <v>7</v>
      </c>
      <c r="D19" s="16">
        <v>25</v>
      </c>
      <c r="E19" s="16"/>
      <c r="F19" s="16"/>
      <c r="G19" s="16"/>
      <c r="H19" s="16"/>
      <c r="I19" s="16" t="s">
        <v>1</v>
      </c>
      <c r="J19" s="16" t="s">
        <v>6</v>
      </c>
      <c r="K19" s="16" t="s">
        <v>3</v>
      </c>
      <c r="L19" s="25">
        <v>4</v>
      </c>
      <c r="M19" s="16"/>
      <c r="N19" s="16" t="s">
        <v>140</v>
      </c>
    </row>
    <row r="20" spans="1:14" ht="21">
      <c r="A20" s="1" t="s">
        <v>539</v>
      </c>
      <c r="B20" s="1">
        <v>1946</v>
      </c>
      <c r="C20" s="16">
        <v>12</v>
      </c>
      <c r="D20" s="16">
        <v>26</v>
      </c>
      <c r="E20" s="16"/>
      <c r="F20" s="16"/>
      <c r="G20" s="16">
        <v>5376</v>
      </c>
      <c r="H20" s="16"/>
      <c r="I20" s="16" t="s">
        <v>1</v>
      </c>
      <c r="J20" s="16" t="s">
        <v>2</v>
      </c>
      <c r="K20" s="16" t="s">
        <v>3</v>
      </c>
      <c r="L20" s="25">
        <v>4</v>
      </c>
      <c r="M20" s="16"/>
      <c r="N20" s="16" t="s">
        <v>140</v>
      </c>
    </row>
    <row r="21" spans="1:14" ht="21">
      <c r="A21" s="1" t="s">
        <v>539</v>
      </c>
      <c r="B21" s="1">
        <v>1949</v>
      </c>
      <c r="C21" s="16">
        <v>5</v>
      </c>
      <c r="D21" s="16">
        <v>12</v>
      </c>
      <c r="E21" s="16"/>
      <c r="F21" s="16"/>
      <c r="G21" s="16"/>
      <c r="H21" s="16"/>
      <c r="I21" s="16" t="s">
        <v>1</v>
      </c>
      <c r="J21" s="16" t="s">
        <v>6</v>
      </c>
      <c r="K21" s="16" t="s">
        <v>3</v>
      </c>
      <c r="L21" s="25">
        <v>4</v>
      </c>
      <c r="M21" s="16"/>
      <c r="N21" s="16" t="s">
        <v>140</v>
      </c>
    </row>
    <row r="22" spans="1:14" ht="21">
      <c r="A22" s="1" t="s">
        <v>539</v>
      </c>
      <c r="B22" s="1">
        <v>1950</v>
      </c>
      <c r="C22" s="16">
        <v>7</v>
      </c>
      <c r="D22" s="16">
        <v>3</v>
      </c>
      <c r="E22" s="16"/>
      <c r="F22" s="16"/>
      <c r="G22" s="16">
        <v>96</v>
      </c>
      <c r="H22" s="16"/>
      <c r="I22" s="16" t="s">
        <v>1</v>
      </c>
      <c r="J22" s="16" t="s">
        <v>2</v>
      </c>
      <c r="K22" s="16" t="s">
        <v>3</v>
      </c>
      <c r="L22" s="25">
        <v>4</v>
      </c>
      <c r="M22" s="16"/>
      <c r="N22" s="16" t="s">
        <v>140</v>
      </c>
    </row>
    <row r="23" spans="1:14" ht="21">
      <c r="A23" s="1" t="s">
        <v>539</v>
      </c>
      <c r="B23" s="1">
        <v>1952</v>
      </c>
      <c r="C23" s="16">
        <v>10</v>
      </c>
      <c r="D23" s="16">
        <v>10</v>
      </c>
      <c r="E23" s="16"/>
      <c r="F23" s="16"/>
      <c r="G23" s="16">
        <v>24</v>
      </c>
      <c r="H23" s="16"/>
      <c r="I23" s="16" t="s">
        <v>1</v>
      </c>
      <c r="J23" s="16" t="s">
        <v>2</v>
      </c>
      <c r="K23" s="16" t="s">
        <v>3</v>
      </c>
      <c r="L23" s="25">
        <v>4</v>
      </c>
      <c r="M23" s="16"/>
      <c r="N23" s="16" t="s">
        <v>140</v>
      </c>
    </row>
    <row r="24" spans="1:14" ht="21">
      <c r="A24" s="1" t="s">
        <v>539</v>
      </c>
      <c r="B24" s="1">
        <v>1953</v>
      </c>
      <c r="C24" s="16">
        <v>3</v>
      </c>
      <c r="D24" s="16">
        <v>17</v>
      </c>
      <c r="E24" s="16"/>
      <c r="F24" s="16"/>
      <c r="G24" s="16">
        <v>1080</v>
      </c>
      <c r="H24" s="16"/>
      <c r="I24" s="16" t="s">
        <v>1</v>
      </c>
      <c r="J24" s="16" t="s">
        <v>2</v>
      </c>
      <c r="K24" s="16" t="s">
        <v>3</v>
      </c>
      <c r="L24" s="25">
        <v>4</v>
      </c>
      <c r="M24" s="16"/>
      <c r="N24" s="16" t="s">
        <v>140</v>
      </c>
    </row>
    <row r="25" spans="1:14" ht="21">
      <c r="A25" s="1" t="s">
        <v>539</v>
      </c>
      <c r="B25" s="1">
        <v>1953</v>
      </c>
      <c r="C25" s="16">
        <v>9</v>
      </c>
      <c r="D25" s="16">
        <v>21</v>
      </c>
      <c r="E25" s="16"/>
      <c r="F25" s="16"/>
      <c r="G25" s="16">
        <v>1560</v>
      </c>
      <c r="H25" s="16"/>
      <c r="I25" s="16" t="s">
        <v>1</v>
      </c>
      <c r="J25" s="16" t="s">
        <v>2</v>
      </c>
      <c r="K25" s="16" t="s">
        <v>3</v>
      </c>
      <c r="L25" s="25">
        <v>4</v>
      </c>
      <c r="M25" s="16"/>
      <c r="N25" s="16" t="s">
        <v>140</v>
      </c>
    </row>
    <row r="26" spans="1:14" ht="21">
      <c r="A26" s="1" t="s">
        <v>539</v>
      </c>
      <c r="B26" s="1">
        <v>1955</v>
      </c>
      <c r="C26" s="16">
        <v>2</v>
      </c>
      <c r="D26" s="16">
        <v>11</v>
      </c>
      <c r="E26" s="16"/>
      <c r="F26" s="16"/>
      <c r="G26" s="16"/>
      <c r="H26" s="16"/>
      <c r="I26" s="16" t="s">
        <v>1</v>
      </c>
      <c r="J26" s="16" t="s">
        <v>6</v>
      </c>
      <c r="K26" s="16" t="s">
        <v>3</v>
      </c>
      <c r="L26" s="25">
        <v>4</v>
      </c>
      <c r="M26" s="16"/>
      <c r="N26" s="16" t="s">
        <v>140</v>
      </c>
    </row>
    <row r="27" spans="1:14" ht="21">
      <c r="A27" s="1" t="s">
        <v>539</v>
      </c>
      <c r="B27" s="1">
        <v>1958</v>
      </c>
      <c r="C27" s="16">
        <v>10</v>
      </c>
      <c r="D27" s="16">
        <v>2</v>
      </c>
      <c r="E27" s="16"/>
      <c r="F27" s="16"/>
      <c r="G27" s="16">
        <v>6384</v>
      </c>
      <c r="H27" s="16"/>
      <c r="I27" s="16" t="s">
        <v>1</v>
      </c>
      <c r="J27" s="16" t="s">
        <v>2</v>
      </c>
      <c r="K27" s="16" t="s">
        <v>3</v>
      </c>
      <c r="L27" s="25">
        <v>4</v>
      </c>
      <c r="M27" s="16"/>
      <c r="N27" s="16" t="s">
        <v>140</v>
      </c>
    </row>
    <row r="28" spans="1:14" ht="21">
      <c r="A28" s="1" t="s">
        <v>539</v>
      </c>
      <c r="B28" s="1">
        <v>1959</v>
      </c>
      <c r="C28" s="16">
        <v>12</v>
      </c>
      <c r="D28" s="16">
        <v>16</v>
      </c>
      <c r="E28" s="16"/>
      <c r="F28" s="16"/>
      <c r="G28" s="16">
        <v>31056</v>
      </c>
      <c r="H28" s="16"/>
      <c r="I28" s="16" t="s">
        <v>1</v>
      </c>
      <c r="J28" s="16" t="s">
        <v>2</v>
      </c>
      <c r="K28" s="16" t="s">
        <v>3</v>
      </c>
      <c r="L28" s="25">
        <v>4</v>
      </c>
      <c r="M28" s="16"/>
      <c r="N28" s="16" t="s">
        <v>140</v>
      </c>
    </row>
    <row r="29" spans="1:14" ht="21">
      <c r="A29" s="1" t="s">
        <v>539</v>
      </c>
      <c r="B29" s="1">
        <v>1965</v>
      </c>
      <c r="C29" s="16">
        <v>7</v>
      </c>
      <c r="D29" s="16">
        <v>2</v>
      </c>
      <c r="E29" s="16"/>
      <c r="F29" s="16"/>
      <c r="G29" s="16"/>
      <c r="H29" s="16"/>
      <c r="I29" s="16" t="s">
        <v>1</v>
      </c>
      <c r="J29" s="16" t="s">
        <v>6</v>
      </c>
      <c r="K29" s="16" t="s">
        <v>3</v>
      </c>
      <c r="L29" s="25">
        <v>4</v>
      </c>
      <c r="M29" s="16"/>
      <c r="N29" s="16" t="s">
        <v>140</v>
      </c>
    </row>
    <row r="30" spans="1:14" ht="21">
      <c r="A30" s="1" t="s">
        <v>539</v>
      </c>
      <c r="B30" s="1">
        <v>1969</v>
      </c>
      <c r="C30" s="16">
        <v>7</v>
      </c>
      <c r="D30" s="16">
        <v>2</v>
      </c>
      <c r="E30" s="16"/>
      <c r="F30" s="16"/>
      <c r="G30" s="16"/>
      <c r="H30" s="16"/>
      <c r="I30" s="16" t="s">
        <v>1</v>
      </c>
      <c r="J30" s="16" t="s">
        <v>6</v>
      </c>
      <c r="K30" s="16" t="s">
        <v>3</v>
      </c>
      <c r="L30" s="25">
        <v>4</v>
      </c>
      <c r="M30" s="16"/>
      <c r="N30" s="16" t="s">
        <v>140</v>
      </c>
    </row>
    <row r="31" spans="1:14" ht="21">
      <c r="A31" s="1" t="s">
        <v>539</v>
      </c>
      <c r="B31" s="1">
        <v>1972</v>
      </c>
      <c r="C31" s="16">
        <v>6</v>
      </c>
      <c r="D31" s="16">
        <v>10</v>
      </c>
      <c r="E31" s="16"/>
      <c r="F31" s="16"/>
      <c r="G31" s="16">
        <v>9264</v>
      </c>
      <c r="H31" s="16"/>
      <c r="I31" s="16" t="s">
        <v>1</v>
      </c>
      <c r="J31" s="16" t="s">
        <v>2</v>
      </c>
      <c r="K31" s="16" t="s">
        <v>3</v>
      </c>
      <c r="L31" s="25">
        <v>4</v>
      </c>
      <c r="M31" s="16"/>
      <c r="N31" s="16" t="s">
        <v>140</v>
      </c>
    </row>
    <row r="32" spans="1:14" ht="21">
      <c r="A32" s="1" t="s">
        <v>539</v>
      </c>
      <c r="B32" s="1">
        <v>1975</v>
      </c>
      <c r="C32" s="16">
        <v>3</v>
      </c>
      <c r="D32" s="16">
        <v>27</v>
      </c>
      <c r="E32" s="16"/>
      <c r="F32" s="16"/>
      <c r="G32" s="16">
        <v>5112</v>
      </c>
      <c r="H32" s="16"/>
      <c r="I32" s="16" t="s">
        <v>1</v>
      </c>
      <c r="J32" s="16" t="s">
        <v>2</v>
      </c>
      <c r="K32" s="16" t="s">
        <v>3</v>
      </c>
      <c r="L32" s="25">
        <v>4</v>
      </c>
      <c r="M32" s="16"/>
      <c r="N32" s="16" t="s">
        <v>140</v>
      </c>
    </row>
    <row r="33" spans="1:14" ht="21">
      <c r="A33" s="1" t="s">
        <v>539</v>
      </c>
      <c r="B33" s="1">
        <v>1978</v>
      </c>
      <c r="C33" s="16">
        <v>7</v>
      </c>
      <c r="D33" s="16">
        <v>10</v>
      </c>
      <c r="E33" s="16"/>
      <c r="F33" s="16"/>
      <c r="G33" s="16">
        <v>3096</v>
      </c>
      <c r="H33" s="16"/>
      <c r="I33" s="16" t="s">
        <v>1</v>
      </c>
      <c r="J33" s="16" t="s">
        <v>2</v>
      </c>
      <c r="K33" s="16" t="s">
        <v>3</v>
      </c>
      <c r="L33" s="25">
        <v>4</v>
      </c>
      <c r="M33" s="16"/>
      <c r="N33" s="16" t="s">
        <v>140</v>
      </c>
    </row>
    <row r="34" spans="1:14" ht="21">
      <c r="A34" s="1" t="s">
        <v>539</v>
      </c>
      <c r="B34" s="1">
        <v>1979</v>
      </c>
      <c r="C34" s="16">
        <v>7</v>
      </c>
      <c r="D34" s="16">
        <v>15</v>
      </c>
      <c r="E34" s="16"/>
      <c r="F34" s="16"/>
      <c r="G34" s="16">
        <v>2976</v>
      </c>
      <c r="H34" s="16"/>
      <c r="I34" s="16" t="s">
        <v>1</v>
      </c>
      <c r="J34" s="16" t="s">
        <v>2</v>
      </c>
      <c r="K34" s="16" t="s">
        <v>3</v>
      </c>
      <c r="L34" s="25">
        <v>4</v>
      </c>
      <c r="M34" s="16"/>
      <c r="N34" s="16" t="s">
        <v>140</v>
      </c>
    </row>
    <row r="35" spans="1:14" ht="21">
      <c r="A35" s="1" t="s">
        <v>539</v>
      </c>
      <c r="B35" s="1">
        <v>1980</v>
      </c>
      <c r="C35" s="16">
        <v>3</v>
      </c>
      <c r="D35" s="16">
        <v>15</v>
      </c>
      <c r="E35" s="16"/>
      <c r="F35" s="16"/>
      <c r="G35" s="16">
        <v>6624</v>
      </c>
      <c r="H35" s="16"/>
      <c r="I35" s="16" t="s">
        <v>1</v>
      </c>
      <c r="J35" s="16" t="s">
        <v>2</v>
      </c>
      <c r="K35" s="16" t="s">
        <v>3</v>
      </c>
      <c r="L35" s="25">
        <v>4</v>
      </c>
      <c r="M35" s="16"/>
      <c r="N35" s="16" t="s">
        <v>140</v>
      </c>
    </row>
    <row r="36" spans="1:14" ht="21">
      <c r="A36" s="1" t="s">
        <v>539</v>
      </c>
      <c r="B36" s="1">
        <v>1981</v>
      </c>
      <c r="C36" s="16">
        <v>4</v>
      </c>
      <c r="D36" s="16">
        <v>24</v>
      </c>
      <c r="E36" s="16"/>
      <c r="F36" s="16"/>
      <c r="G36" s="16">
        <v>4296</v>
      </c>
      <c r="H36" s="16"/>
      <c r="I36" s="16" t="s">
        <v>1</v>
      </c>
      <c r="J36" s="16" t="s">
        <v>2</v>
      </c>
      <c r="K36" s="16" t="s">
        <v>3</v>
      </c>
      <c r="L36" s="25">
        <v>4</v>
      </c>
      <c r="M36" s="16"/>
      <c r="N36" s="16" t="s">
        <v>140</v>
      </c>
    </row>
    <row r="37" spans="1:14" ht="21">
      <c r="A37" s="1" t="s">
        <v>539</v>
      </c>
      <c r="B37" s="1">
        <v>1988</v>
      </c>
      <c r="C37" s="16">
        <v>2</v>
      </c>
      <c r="D37" s="16">
        <v>14</v>
      </c>
      <c r="E37" s="16"/>
      <c r="F37" s="16"/>
      <c r="G37" s="16">
        <v>1488</v>
      </c>
      <c r="H37" s="16"/>
      <c r="I37" s="16" t="s">
        <v>1</v>
      </c>
      <c r="J37" s="16" t="s">
        <v>2</v>
      </c>
      <c r="K37" s="16" t="s">
        <v>3</v>
      </c>
      <c r="L37" s="25">
        <v>4</v>
      </c>
      <c r="M37" s="16"/>
      <c r="N37" s="16" t="s">
        <v>140</v>
      </c>
    </row>
    <row r="38" spans="1:14" ht="21">
      <c r="A38" s="1" t="s">
        <v>539</v>
      </c>
      <c r="B38" s="1">
        <v>1992</v>
      </c>
      <c r="C38" s="16">
        <v>11</v>
      </c>
      <c r="D38" s="16">
        <v>7</v>
      </c>
      <c r="E38" s="16"/>
      <c r="F38" s="16"/>
      <c r="G38" s="16">
        <v>8232</v>
      </c>
      <c r="H38" s="16"/>
      <c r="I38" s="16" t="s">
        <v>1</v>
      </c>
      <c r="J38" s="16" t="s">
        <v>2</v>
      </c>
      <c r="K38" s="16" t="s">
        <v>3</v>
      </c>
      <c r="L38" s="25">
        <v>4</v>
      </c>
      <c r="M38" s="16"/>
      <c r="N38" s="16" t="s">
        <v>140</v>
      </c>
    </row>
    <row r="39" spans="1:14" ht="21">
      <c r="A39" s="1" t="s">
        <v>539</v>
      </c>
      <c r="B39" s="1">
        <v>1994</v>
      </c>
      <c r="C39" s="16">
        <v>3</v>
      </c>
      <c r="D39" s="16">
        <v>19</v>
      </c>
      <c r="E39" s="16"/>
      <c r="F39" s="16"/>
      <c r="G39" s="16">
        <v>10896</v>
      </c>
      <c r="H39" s="16"/>
      <c r="I39" s="16" t="s">
        <v>1</v>
      </c>
      <c r="J39" s="16" t="s">
        <v>2</v>
      </c>
      <c r="K39" s="16" t="s">
        <v>3</v>
      </c>
      <c r="L39" s="25">
        <v>4</v>
      </c>
      <c r="M39" s="16"/>
      <c r="N39" s="16" t="s">
        <v>140</v>
      </c>
    </row>
    <row r="40" spans="1:14" ht="21">
      <c r="A40" s="1" t="s">
        <v>539</v>
      </c>
      <c r="B40" s="1">
        <v>1996</v>
      </c>
      <c r="C40" s="16">
        <v>7</v>
      </c>
      <c r="D40" s="16">
        <v>16</v>
      </c>
      <c r="E40" s="16"/>
      <c r="F40" s="16"/>
      <c r="G40" s="16">
        <v>2208</v>
      </c>
      <c r="H40" s="16"/>
      <c r="I40" s="16" t="s">
        <v>1</v>
      </c>
      <c r="J40" s="16" t="s">
        <v>2</v>
      </c>
      <c r="K40" s="16" t="s">
        <v>3</v>
      </c>
      <c r="L40" s="25">
        <v>4</v>
      </c>
      <c r="M40" s="16"/>
      <c r="N40" s="16" t="s">
        <v>140</v>
      </c>
    </row>
    <row r="41" spans="1:14" ht="21">
      <c r="A41" s="1" t="s">
        <v>539</v>
      </c>
      <c r="B41" s="1">
        <v>1997</v>
      </c>
      <c r="C41" s="16">
        <v>3</v>
      </c>
      <c r="D41" s="16">
        <v>16</v>
      </c>
      <c r="E41" s="16"/>
      <c r="F41" s="16"/>
      <c r="G41" s="16">
        <v>1464</v>
      </c>
      <c r="H41" s="16"/>
      <c r="I41" s="16" t="s">
        <v>1</v>
      </c>
      <c r="J41" s="16" t="s">
        <v>2</v>
      </c>
      <c r="K41" s="16" t="s">
        <v>3</v>
      </c>
      <c r="L41" s="25">
        <v>4</v>
      </c>
      <c r="M41" s="16"/>
      <c r="N41" s="16" t="s">
        <v>140</v>
      </c>
    </row>
    <row r="42" spans="1:14" ht="21">
      <c r="A42" s="1" t="s">
        <v>539</v>
      </c>
      <c r="B42" s="1">
        <v>1999</v>
      </c>
      <c r="C42" s="16">
        <v>2</v>
      </c>
      <c r="D42" s="16">
        <v>5</v>
      </c>
      <c r="E42" s="16"/>
      <c r="F42" s="16"/>
      <c r="G42" s="16">
        <v>4608</v>
      </c>
      <c r="H42" s="16"/>
      <c r="I42" s="16" t="s">
        <v>1</v>
      </c>
      <c r="J42" s="16" t="s">
        <v>2</v>
      </c>
      <c r="K42" s="16" t="s">
        <v>3</v>
      </c>
      <c r="L42" s="25">
        <v>4</v>
      </c>
      <c r="M42" s="16"/>
      <c r="N42" s="16" t="s">
        <v>140</v>
      </c>
    </row>
    <row r="43" spans="1:14" ht="21">
      <c r="A43" s="1" t="s">
        <v>539</v>
      </c>
      <c r="B43" s="1">
        <v>2000</v>
      </c>
      <c r="C43" s="16">
        <v>5</v>
      </c>
      <c r="D43" s="16">
        <v>29</v>
      </c>
      <c r="E43" s="16"/>
      <c r="F43" s="16"/>
      <c r="G43" s="16">
        <v>3696</v>
      </c>
      <c r="H43" s="16"/>
      <c r="I43" s="16" t="s">
        <v>1</v>
      </c>
      <c r="J43" s="16" t="s">
        <v>2</v>
      </c>
      <c r="K43" s="16" t="s">
        <v>3</v>
      </c>
      <c r="L43" s="25">
        <v>4</v>
      </c>
      <c r="M43" s="16"/>
      <c r="N43" s="16" t="s">
        <v>140</v>
      </c>
    </row>
    <row r="44" spans="1:14" ht="21">
      <c r="A44" s="1" t="s">
        <v>539</v>
      </c>
      <c r="B44" s="1">
        <v>2001</v>
      </c>
      <c r="C44" s="16">
        <v>7</v>
      </c>
      <c r="D44" s="16">
        <v>21</v>
      </c>
      <c r="E44" s="16"/>
      <c r="F44" s="16"/>
      <c r="G44" s="16">
        <v>1392</v>
      </c>
      <c r="H44" s="16"/>
      <c r="I44" s="16" t="s">
        <v>1</v>
      </c>
      <c r="J44" s="16" t="s">
        <v>2</v>
      </c>
      <c r="K44" s="16" t="s">
        <v>3</v>
      </c>
      <c r="L44" s="25">
        <v>4</v>
      </c>
      <c r="M44" s="16"/>
      <c r="N44" s="16" t="s">
        <v>140</v>
      </c>
    </row>
    <row r="45" spans="1:14" ht="21">
      <c r="A45" s="1" t="s">
        <v>539</v>
      </c>
      <c r="B45" s="1">
        <v>2007</v>
      </c>
      <c r="C45" s="16">
        <v>10</v>
      </c>
      <c r="D45" s="16">
        <v>23</v>
      </c>
      <c r="E45" s="16"/>
      <c r="F45" s="16"/>
      <c r="G45" s="16">
        <v>7488</v>
      </c>
      <c r="H45" s="16"/>
      <c r="I45" s="16" t="s">
        <v>1</v>
      </c>
      <c r="J45" s="16" t="s">
        <v>2</v>
      </c>
      <c r="K45" s="16" t="s">
        <v>3</v>
      </c>
      <c r="L45" s="25">
        <v>4</v>
      </c>
      <c r="M45" s="16"/>
      <c r="N45" s="16" t="s">
        <v>140</v>
      </c>
    </row>
    <row r="46" spans="1:14" ht="21">
      <c r="A46" s="1" t="s">
        <v>539</v>
      </c>
      <c r="B46" s="1">
        <v>2009</v>
      </c>
      <c r="C46" s="16">
        <v>3</v>
      </c>
      <c r="D46" s="16">
        <v>25</v>
      </c>
      <c r="E46" s="16"/>
      <c r="F46" s="16"/>
      <c r="G46" s="16">
        <v>4200</v>
      </c>
      <c r="H46" s="16"/>
      <c r="I46" s="16" t="s">
        <v>1</v>
      </c>
      <c r="J46" s="16" t="s">
        <v>2</v>
      </c>
      <c r="K46" s="16" t="s">
        <v>3</v>
      </c>
      <c r="L46" s="25">
        <v>4</v>
      </c>
      <c r="M46" s="16"/>
      <c r="N46" s="16" t="s">
        <v>140</v>
      </c>
    </row>
    <row r="47" spans="1:14" ht="21">
      <c r="A47" s="1" t="s">
        <v>539</v>
      </c>
      <c r="B47" s="1">
        <v>2010</v>
      </c>
      <c r="C47" s="16">
        <v>10</v>
      </c>
      <c r="D47" s="16">
        <v>25</v>
      </c>
      <c r="E47" s="16"/>
      <c r="F47" s="16"/>
      <c r="G47" s="16">
        <v>3240</v>
      </c>
      <c r="H47" s="16"/>
      <c r="I47" s="16" t="s">
        <v>1</v>
      </c>
      <c r="J47" s="16" t="s">
        <v>2</v>
      </c>
      <c r="K47" s="16" t="s">
        <v>3</v>
      </c>
      <c r="L47" s="25">
        <v>4</v>
      </c>
      <c r="M47" s="16"/>
      <c r="N47" s="16" t="s">
        <v>140</v>
      </c>
    </row>
    <row r="48" spans="1:14" ht="21">
      <c r="A48" s="1" t="s">
        <v>539</v>
      </c>
      <c r="B48" s="1">
        <v>2011</v>
      </c>
      <c r="C48" s="16">
        <v>7</v>
      </c>
      <c r="D48" s="16">
        <v>31</v>
      </c>
      <c r="E48" s="16"/>
      <c r="F48" s="16"/>
      <c r="G48" s="16">
        <v>9744</v>
      </c>
      <c r="H48" s="16"/>
      <c r="I48" s="16" t="s">
        <v>1</v>
      </c>
      <c r="J48" s="16" t="s">
        <v>2</v>
      </c>
      <c r="K48" s="16" t="s">
        <v>3</v>
      </c>
      <c r="L48" s="25">
        <v>4</v>
      </c>
      <c r="M48" s="16"/>
      <c r="N48" s="16" t="s">
        <v>140</v>
      </c>
    </row>
    <row r="49" spans="1:14" ht="21">
      <c r="A49" s="1" t="s">
        <v>539</v>
      </c>
      <c r="B49" s="1">
        <v>2014</v>
      </c>
      <c r="C49" s="16">
        <v>3</v>
      </c>
      <c r="D49" s="16">
        <v>31</v>
      </c>
      <c r="E49" s="16"/>
      <c r="F49" s="16"/>
      <c r="G49" s="16"/>
      <c r="H49" s="16"/>
      <c r="I49" s="16" t="s">
        <v>1</v>
      </c>
      <c r="J49" s="16" t="s">
        <v>6</v>
      </c>
      <c r="K49" s="16" t="s">
        <v>3</v>
      </c>
      <c r="L49" s="25">
        <v>4</v>
      </c>
      <c r="M49" s="16"/>
      <c r="N49" s="16" t="s">
        <v>140</v>
      </c>
    </row>
    <row r="50" spans="1:14" ht="21">
      <c r="A50" s="1" t="s">
        <v>539</v>
      </c>
      <c r="B50" s="1">
        <v>2017</v>
      </c>
      <c r="C50" s="16">
        <v>2</v>
      </c>
      <c r="D50" s="16">
        <v>19</v>
      </c>
      <c r="E50" s="16"/>
      <c r="F50" s="16"/>
      <c r="G50" s="16"/>
      <c r="H50" s="16"/>
      <c r="I50" s="16" t="s">
        <v>1</v>
      </c>
      <c r="J50" s="16" t="s">
        <v>6</v>
      </c>
      <c r="K50" s="16" t="s">
        <v>3</v>
      </c>
      <c r="L50" s="25">
        <v>4</v>
      </c>
      <c r="M50" s="16"/>
      <c r="N50" s="16" t="s">
        <v>140</v>
      </c>
    </row>
    <row r="51" spans="1:14" ht="21">
      <c r="A51" t="s">
        <v>534</v>
      </c>
      <c r="B51">
        <v>2018</v>
      </c>
      <c r="C51" s="16">
        <v>6</v>
      </c>
      <c r="D51" s="16">
        <v>18</v>
      </c>
      <c r="E51" s="16"/>
      <c r="F51" s="16"/>
      <c r="G51" s="16">
        <v>72</v>
      </c>
      <c r="H51" s="16"/>
      <c r="I51" s="16" t="s">
        <v>23</v>
      </c>
      <c r="J51" s="16" t="s">
        <v>24</v>
      </c>
      <c r="K51" s="16" t="s">
        <v>287</v>
      </c>
      <c r="L51" s="16">
        <v>2</v>
      </c>
      <c r="M51" s="16" t="s">
        <v>545</v>
      </c>
      <c r="N51" s="16" t="s">
        <v>140</v>
      </c>
    </row>
    <row r="52" spans="1:14" ht="21">
      <c r="A52" t="s">
        <v>534</v>
      </c>
      <c r="B52" s="1">
        <v>2018</v>
      </c>
      <c r="C52" s="16">
        <v>6</v>
      </c>
      <c r="D52" s="16">
        <v>21</v>
      </c>
      <c r="E52" s="16"/>
      <c r="F52" s="16"/>
      <c r="G52" s="16"/>
      <c r="H52" s="16"/>
      <c r="I52" s="16" t="s">
        <v>23</v>
      </c>
      <c r="J52" s="16" t="s">
        <v>46</v>
      </c>
      <c r="K52" s="16" t="s">
        <v>25</v>
      </c>
      <c r="L52" s="16">
        <v>3</v>
      </c>
      <c r="M52" s="16" t="s">
        <v>546</v>
      </c>
      <c r="N52" s="16" t="s">
        <v>140</v>
      </c>
    </row>
    <row r="53" spans="1:14" ht="21">
      <c r="A53" t="s">
        <v>539</v>
      </c>
      <c r="B53">
        <v>2018</v>
      </c>
      <c r="C53" s="16">
        <v>6</v>
      </c>
      <c r="D53" s="16">
        <v>25</v>
      </c>
      <c r="E53" s="16">
        <v>7</v>
      </c>
      <c r="F53" s="16">
        <v>14</v>
      </c>
      <c r="G53" s="16"/>
      <c r="H53" s="16"/>
      <c r="I53" s="16" t="s">
        <v>23</v>
      </c>
      <c r="J53" s="16" t="s">
        <v>46</v>
      </c>
      <c r="K53" s="16" t="s">
        <v>25</v>
      </c>
      <c r="L53" s="16">
        <v>3</v>
      </c>
      <c r="M53" s="16" t="s">
        <v>547</v>
      </c>
      <c r="N53" s="16" t="s">
        <v>140</v>
      </c>
    </row>
    <row r="54" spans="1:14" ht="21">
      <c r="A54" t="s">
        <v>539</v>
      </c>
      <c r="B54" s="1">
        <v>2018</v>
      </c>
      <c r="C54" s="16">
        <v>6</v>
      </c>
      <c r="D54" s="16">
        <v>27</v>
      </c>
      <c r="E54" s="16"/>
      <c r="F54" s="16"/>
      <c r="G54" s="16">
        <v>168</v>
      </c>
      <c r="H54" s="16"/>
      <c r="I54" s="16" t="s">
        <v>23</v>
      </c>
      <c r="J54" s="16" t="s">
        <v>24</v>
      </c>
      <c r="K54" s="16" t="s">
        <v>25</v>
      </c>
      <c r="L54" s="16">
        <v>3</v>
      </c>
      <c r="M54" s="16" t="s">
        <v>548</v>
      </c>
      <c r="N54" s="16" t="s">
        <v>140</v>
      </c>
    </row>
    <row r="55" spans="1:14" ht="21">
      <c r="A55" t="s">
        <v>539</v>
      </c>
      <c r="B55">
        <v>2018</v>
      </c>
      <c r="C55" s="16">
        <v>7</v>
      </c>
      <c r="D55" s="16">
        <v>1</v>
      </c>
      <c r="E55" s="16">
        <v>21</v>
      </c>
      <c r="F55" s="16">
        <v>0</v>
      </c>
      <c r="G55" s="16">
        <v>6</v>
      </c>
      <c r="H55" s="16"/>
      <c r="I55" s="16" t="s">
        <v>23</v>
      </c>
      <c r="J55" s="16" t="s">
        <v>24</v>
      </c>
      <c r="K55" s="16" t="s">
        <v>25</v>
      </c>
      <c r="L55" s="16">
        <v>3</v>
      </c>
      <c r="M55" s="16" t="s">
        <v>549</v>
      </c>
      <c r="N55" s="16" t="s">
        <v>140</v>
      </c>
    </row>
    <row r="56" spans="1:14" ht="21">
      <c r="A56" t="s">
        <v>539</v>
      </c>
      <c r="B56" s="1">
        <v>2018</v>
      </c>
      <c r="C56" s="16">
        <v>7</v>
      </c>
      <c r="D56" s="16">
        <v>4</v>
      </c>
      <c r="E56" s="16">
        <v>5</v>
      </c>
      <c r="F56" s="16">
        <v>22</v>
      </c>
      <c r="G56" s="16"/>
      <c r="H56" s="16"/>
      <c r="I56" s="16" t="s">
        <v>550</v>
      </c>
      <c r="J56" s="16" t="s">
        <v>46</v>
      </c>
      <c r="K56" s="16" t="s">
        <v>25</v>
      </c>
      <c r="L56" s="16">
        <v>3</v>
      </c>
      <c r="M56" s="16" t="s">
        <v>551</v>
      </c>
      <c r="N56" s="16" t="s">
        <v>140</v>
      </c>
    </row>
    <row r="57" spans="1:14" ht="21">
      <c r="A57" t="s">
        <v>539</v>
      </c>
      <c r="B57">
        <v>2018</v>
      </c>
      <c r="C57" s="16">
        <v>7</v>
      </c>
      <c r="D57" s="16">
        <v>5</v>
      </c>
      <c r="E57" s="16">
        <v>14</v>
      </c>
      <c r="F57" s="16">
        <v>9</v>
      </c>
      <c r="G57" s="16"/>
      <c r="H57" s="16"/>
      <c r="I57" s="16" t="s">
        <v>550</v>
      </c>
      <c r="J57" s="16" t="s">
        <v>46</v>
      </c>
      <c r="K57" s="16" t="s">
        <v>25</v>
      </c>
      <c r="L57" s="16">
        <v>3</v>
      </c>
      <c r="M57" s="16" t="s">
        <v>552</v>
      </c>
      <c r="N57" s="16" t="s">
        <v>140</v>
      </c>
    </row>
    <row r="58" spans="1:14" ht="21">
      <c r="A58" t="s">
        <v>539</v>
      </c>
      <c r="B58" s="1">
        <v>2018</v>
      </c>
      <c r="C58" s="16">
        <v>7</v>
      </c>
      <c r="D58" s="16">
        <v>5</v>
      </c>
      <c r="E58" s="16">
        <v>14</v>
      </c>
      <c r="F58" s="16">
        <v>25</v>
      </c>
      <c r="G58" s="16"/>
      <c r="H58" s="16"/>
      <c r="I58" s="16" t="s">
        <v>23</v>
      </c>
      <c r="J58" s="16" t="s">
        <v>46</v>
      </c>
      <c r="K58" s="16" t="s">
        <v>25</v>
      </c>
      <c r="L58" s="16">
        <v>3</v>
      </c>
      <c r="M58" s="16" t="s">
        <v>552</v>
      </c>
      <c r="N58" s="16" t="s">
        <v>140</v>
      </c>
    </row>
    <row r="59" spans="1:14" ht="21">
      <c r="A59" t="s">
        <v>539</v>
      </c>
      <c r="B59">
        <v>2018</v>
      </c>
      <c r="C59" s="16">
        <v>7</v>
      </c>
      <c r="D59" s="16">
        <v>5</v>
      </c>
      <c r="E59" s="16">
        <v>16</v>
      </c>
      <c r="F59" s="16">
        <v>51</v>
      </c>
      <c r="G59" s="16"/>
      <c r="H59" s="16"/>
      <c r="I59" s="16" t="s">
        <v>23</v>
      </c>
      <c r="J59" s="16" t="s">
        <v>46</v>
      </c>
      <c r="K59" s="16" t="s">
        <v>25</v>
      </c>
      <c r="L59" s="16">
        <v>3</v>
      </c>
      <c r="M59" s="16" t="s">
        <v>552</v>
      </c>
      <c r="N59" s="16" t="s">
        <v>140</v>
      </c>
    </row>
    <row r="60" spans="1:14" ht="21">
      <c r="A60" t="s">
        <v>539</v>
      </c>
      <c r="B60" s="1">
        <v>2018</v>
      </c>
      <c r="C60" s="16">
        <v>7</v>
      </c>
      <c r="D60" s="16">
        <v>15</v>
      </c>
      <c r="E60" s="16">
        <v>17</v>
      </c>
      <c r="F60" s="16">
        <v>22</v>
      </c>
      <c r="G60" s="16"/>
      <c r="H60" s="16"/>
      <c r="I60" s="16" t="s">
        <v>23</v>
      </c>
      <c r="J60" s="16" t="s">
        <v>46</v>
      </c>
      <c r="K60" s="16" t="s">
        <v>25</v>
      </c>
      <c r="L60" s="16">
        <v>3</v>
      </c>
      <c r="M60" s="16" t="s">
        <v>553</v>
      </c>
      <c r="N60" s="16" t="s">
        <v>140</v>
      </c>
    </row>
    <row r="61" spans="1:14" ht="21">
      <c r="A61" t="s">
        <v>539</v>
      </c>
      <c r="B61">
        <v>2018</v>
      </c>
      <c r="C61" s="16">
        <v>7</v>
      </c>
      <c r="D61" s="16">
        <v>16</v>
      </c>
      <c r="E61" s="16">
        <v>16</v>
      </c>
      <c r="F61" s="16">
        <v>51</v>
      </c>
      <c r="G61" s="16"/>
      <c r="H61" s="16"/>
      <c r="I61" s="16" t="s">
        <v>550</v>
      </c>
      <c r="J61" s="16" t="s">
        <v>46</v>
      </c>
      <c r="K61" s="16" t="s">
        <v>25</v>
      </c>
      <c r="L61" s="16">
        <v>3</v>
      </c>
      <c r="M61" s="16" t="s">
        <v>554</v>
      </c>
      <c r="N61" s="16" t="s">
        <v>140</v>
      </c>
    </row>
    <row r="62" spans="1:14" ht="21">
      <c r="A62" t="s">
        <v>539</v>
      </c>
      <c r="B62">
        <v>2018</v>
      </c>
      <c r="C62" s="16">
        <v>7</v>
      </c>
      <c r="D62" s="16">
        <v>18</v>
      </c>
      <c r="E62" s="16"/>
      <c r="F62" s="16"/>
      <c r="G62" s="16">
        <v>48</v>
      </c>
      <c r="H62" s="16"/>
      <c r="I62" s="16" t="s">
        <v>23</v>
      </c>
      <c r="J62" s="16" t="s">
        <v>24</v>
      </c>
      <c r="K62" s="16" t="s">
        <v>25</v>
      </c>
      <c r="L62" s="16">
        <v>4</v>
      </c>
      <c r="M62" s="16" t="s">
        <v>555</v>
      </c>
      <c r="N62" s="16" t="s">
        <v>140</v>
      </c>
    </row>
    <row r="63" spans="1:14" ht="21">
      <c r="A63" t="s">
        <v>539</v>
      </c>
      <c r="B63" s="1">
        <v>2018</v>
      </c>
      <c r="C63" s="16">
        <v>7</v>
      </c>
      <c r="D63" s="16">
        <v>25</v>
      </c>
      <c r="E63" s="16"/>
      <c r="F63" s="16"/>
      <c r="G63" s="16">
        <v>24</v>
      </c>
      <c r="H63" s="16"/>
      <c r="I63" s="16" t="s">
        <v>23</v>
      </c>
      <c r="J63" s="16" t="s">
        <v>24</v>
      </c>
      <c r="K63" s="16" t="s">
        <v>25</v>
      </c>
      <c r="L63" s="16">
        <v>4</v>
      </c>
      <c r="M63" s="16" t="s">
        <v>556</v>
      </c>
      <c r="N63" s="16" t="s">
        <v>140</v>
      </c>
    </row>
    <row r="64" spans="1:14" ht="21">
      <c r="A64" t="s">
        <v>539</v>
      </c>
      <c r="B64">
        <v>2018</v>
      </c>
      <c r="C64" s="16">
        <v>8</v>
      </c>
      <c r="D64" s="16">
        <v>2</v>
      </c>
      <c r="E64" s="16"/>
      <c r="F64" s="16"/>
      <c r="G64" s="16">
        <v>24</v>
      </c>
      <c r="H64" s="16"/>
      <c r="I64" s="16" t="s">
        <v>23</v>
      </c>
      <c r="J64" s="16" t="s">
        <v>24</v>
      </c>
      <c r="K64" s="16" t="s">
        <v>25</v>
      </c>
      <c r="L64" s="16">
        <v>3</v>
      </c>
      <c r="M64" s="16" t="s">
        <v>557</v>
      </c>
      <c r="N64" s="16" t="s">
        <v>140</v>
      </c>
    </row>
    <row r="65" spans="1:14" ht="21">
      <c r="A65" t="s">
        <v>539</v>
      </c>
      <c r="B65">
        <v>2018</v>
      </c>
      <c r="C65" s="16">
        <v>8</v>
      </c>
      <c r="D65" s="16">
        <v>2</v>
      </c>
      <c r="E65" s="16">
        <v>17</v>
      </c>
      <c r="F65" s="16">
        <v>57</v>
      </c>
      <c r="G65" s="16"/>
      <c r="H65" s="16"/>
      <c r="I65" s="16" t="s">
        <v>23</v>
      </c>
      <c r="J65" s="16" t="s">
        <v>46</v>
      </c>
      <c r="K65" s="16" t="s">
        <v>25</v>
      </c>
      <c r="L65" s="16">
        <v>3</v>
      </c>
      <c r="M65" s="16" t="s">
        <v>558</v>
      </c>
      <c r="N65" s="16" t="s">
        <v>140</v>
      </c>
    </row>
    <row r="66" spans="1:14" ht="21">
      <c r="A66" t="s">
        <v>539</v>
      </c>
      <c r="B66" s="1">
        <v>2018</v>
      </c>
      <c r="C66" s="16">
        <v>8</v>
      </c>
      <c r="D66" s="16">
        <v>5</v>
      </c>
      <c r="E66" s="16"/>
      <c r="F66" s="16"/>
      <c r="G66" s="16">
        <v>48</v>
      </c>
      <c r="H66" s="16"/>
      <c r="I66" s="16" t="s">
        <v>23</v>
      </c>
      <c r="J66" s="16" t="s">
        <v>24</v>
      </c>
      <c r="K66" s="16" t="s">
        <v>25</v>
      </c>
      <c r="L66" s="16">
        <v>3</v>
      </c>
      <c r="M66" s="16" t="s">
        <v>559</v>
      </c>
      <c r="N66" s="16" t="s">
        <v>140</v>
      </c>
    </row>
    <row r="67" spans="1:14" ht="21">
      <c r="A67" t="s">
        <v>539</v>
      </c>
      <c r="B67">
        <v>2018</v>
      </c>
      <c r="C67" s="16">
        <v>8</v>
      </c>
      <c r="D67" s="16">
        <v>11</v>
      </c>
      <c r="E67" s="16">
        <v>12</v>
      </c>
      <c r="F67" s="16">
        <v>0</v>
      </c>
      <c r="G67" s="16"/>
      <c r="H67" s="16"/>
      <c r="I67" s="16" t="s">
        <v>23</v>
      </c>
      <c r="J67" s="16" t="s">
        <v>46</v>
      </c>
      <c r="K67" s="16" t="s">
        <v>25</v>
      </c>
      <c r="L67" s="16">
        <v>4</v>
      </c>
      <c r="M67" s="16" t="s">
        <v>560</v>
      </c>
      <c r="N67" s="16" t="s">
        <v>140</v>
      </c>
    </row>
    <row r="68" spans="1:14" ht="21">
      <c r="A68" t="s">
        <v>539</v>
      </c>
      <c r="B68">
        <v>2018</v>
      </c>
      <c r="C68" s="16">
        <v>8</v>
      </c>
      <c r="D68" s="16">
        <v>23</v>
      </c>
      <c r="E68" s="16">
        <v>18</v>
      </c>
      <c r="F68" s="16">
        <v>7</v>
      </c>
      <c r="G68" s="16"/>
      <c r="H68" s="16"/>
      <c r="I68" s="16" t="s">
        <v>23</v>
      </c>
      <c r="J68" s="16" t="s">
        <v>46</v>
      </c>
      <c r="K68" s="16" t="s">
        <v>25</v>
      </c>
      <c r="L68" s="16">
        <v>3</v>
      </c>
      <c r="M68" s="16" t="s">
        <v>561</v>
      </c>
      <c r="N68" s="16" t="s">
        <v>140</v>
      </c>
    </row>
    <row r="69" spans="1:14" ht="21">
      <c r="A69" t="s">
        <v>539</v>
      </c>
      <c r="B69" s="1">
        <v>2018</v>
      </c>
      <c r="C69" s="16">
        <v>8</v>
      </c>
      <c r="D69" s="16">
        <v>27</v>
      </c>
      <c r="E69" s="16"/>
      <c r="F69" s="16"/>
      <c r="G69" s="16">
        <v>24</v>
      </c>
      <c r="H69" s="16"/>
      <c r="I69" s="16" t="s">
        <v>23</v>
      </c>
      <c r="J69" s="16" t="s">
        <v>24</v>
      </c>
      <c r="K69" s="16" t="s">
        <v>25</v>
      </c>
      <c r="L69" s="16">
        <v>4</v>
      </c>
      <c r="M69" s="16" t="s">
        <v>562</v>
      </c>
      <c r="N69" s="16" t="s">
        <v>140</v>
      </c>
    </row>
    <row r="70" spans="1:14" ht="21">
      <c r="A70" t="s">
        <v>539</v>
      </c>
      <c r="B70">
        <v>2018</v>
      </c>
      <c r="C70" s="16">
        <v>8</v>
      </c>
      <c r="D70" s="16">
        <v>30</v>
      </c>
      <c r="E70" s="16"/>
      <c r="F70" s="16"/>
      <c r="G70" s="16">
        <v>24</v>
      </c>
      <c r="H70" s="16"/>
      <c r="I70" s="16" t="s">
        <v>23</v>
      </c>
      <c r="J70" s="16" t="s">
        <v>24</v>
      </c>
      <c r="K70" s="16" t="s">
        <v>25</v>
      </c>
      <c r="L70" s="16">
        <v>4</v>
      </c>
      <c r="M70" s="16" t="s">
        <v>563</v>
      </c>
      <c r="N70" s="16" t="s">
        <v>140</v>
      </c>
    </row>
    <row r="71" spans="1:14" ht="21">
      <c r="A71" t="s">
        <v>539</v>
      </c>
      <c r="B71">
        <v>2018</v>
      </c>
      <c r="C71" s="16">
        <v>9</v>
      </c>
      <c r="D71" s="16">
        <v>1</v>
      </c>
      <c r="E71" s="16"/>
      <c r="F71" s="16"/>
      <c r="G71" s="16">
        <v>792</v>
      </c>
      <c r="H71" s="16"/>
      <c r="I71" s="16" t="s">
        <v>23</v>
      </c>
      <c r="J71" s="16" t="s">
        <v>24</v>
      </c>
      <c r="K71" s="16" t="s">
        <v>25</v>
      </c>
      <c r="L71" s="16">
        <v>4</v>
      </c>
      <c r="M71" s="16" t="s">
        <v>564</v>
      </c>
      <c r="N71" s="16" t="s">
        <v>140</v>
      </c>
    </row>
    <row r="72" spans="1:14" ht="21">
      <c r="A72" t="s">
        <v>539</v>
      </c>
      <c r="B72" s="1">
        <v>2018</v>
      </c>
      <c r="C72" s="16">
        <v>9</v>
      </c>
      <c r="D72" s="16">
        <v>8</v>
      </c>
      <c r="E72" s="16">
        <v>12</v>
      </c>
      <c r="F72" s="16">
        <v>0</v>
      </c>
      <c r="G72" s="16"/>
      <c r="H72" s="16"/>
      <c r="I72" s="16" t="s">
        <v>23</v>
      </c>
      <c r="J72" s="16" t="s">
        <v>46</v>
      </c>
      <c r="K72" s="16" t="s">
        <v>25</v>
      </c>
      <c r="L72" s="16">
        <v>4</v>
      </c>
      <c r="M72" s="17" t="s">
        <v>565</v>
      </c>
      <c r="N72" s="16" t="s">
        <v>140</v>
      </c>
    </row>
    <row r="73" spans="1:14" ht="21">
      <c r="A73" t="s">
        <v>539</v>
      </c>
      <c r="B73">
        <v>2018</v>
      </c>
      <c r="C73" s="16">
        <v>9</v>
      </c>
      <c r="D73" s="16">
        <v>22</v>
      </c>
      <c r="E73" s="16">
        <v>12</v>
      </c>
      <c r="F73" s="16">
        <v>0</v>
      </c>
      <c r="G73" s="16"/>
      <c r="H73" s="16"/>
      <c r="I73" s="16" t="s">
        <v>23</v>
      </c>
      <c r="J73" s="16" t="s">
        <v>46</v>
      </c>
      <c r="K73" s="16" t="s">
        <v>25</v>
      </c>
      <c r="L73" s="16">
        <v>4</v>
      </c>
      <c r="M73" s="17" t="s">
        <v>566</v>
      </c>
      <c r="N73" s="16" t="s">
        <v>140</v>
      </c>
    </row>
    <row r="74" spans="1:14" ht="21">
      <c r="A74" t="s">
        <v>539</v>
      </c>
      <c r="B74">
        <v>2018</v>
      </c>
      <c r="C74" s="16">
        <v>10</v>
      </c>
      <c r="D74" s="16">
        <v>17</v>
      </c>
      <c r="E74" s="16"/>
      <c r="F74" s="16"/>
      <c r="G74" s="16">
        <v>48</v>
      </c>
      <c r="H74" s="16"/>
      <c r="I74" s="16" t="s">
        <v>23</v>
      </c>
      <c r="J74" s="16" t="s">
        <v>24</v>
      </c>
      <c r="K74" s="16" t="s">
        <v>25</v>
      </c>
      <c r="L74" s="16">
        <v>4</v>
      </c>
      <c r="M74" s="17" t="s">
        <v>567</v>
      </c>
      <c r="N74" s="16" t="s">
        <v>140</v>
      </c>
    </row>
    <row r="75" spans="1:14" ht="21">
      <c r="A75" t="s">
        <v>539</v>
      </c>
      <c r="B75" s="1">
        <v>2018</v>
      </c>
      <c r="C75" s="16">
        <v>10</v>
      </c>
      <c r="D75" s="16">
        <v>24</v>
      </c>
      <c r="E75" s="16"/>
      <c r="F75" s="16"/>
      <c r="G75" s="16">
        <v>96</v>
      </c>
      <c r="H75" s="16"/>
      <c r="I75" s="16" t="s">
        <v>23</v>
      </c>
      <c r="J75" s="16" t="s">
        <v>24</v>
      </c>
      <c r="K75" s="16" t="s">
        <v>25</v>
      </c>
      <c r="L75" s="16">
        <v>4</v>
      </c>
      <c r="M75" s="17" t="s">
        <v>568</v>
      </c>
      <c r="N75" s="16" t="s">
        <v>140</v>
      </c>
    </row>
    <row r="76" spans="1:14" ht="21">
      <c r="A76" t="s">
        <v>539</v>
      </c>
      <c r="B76">
        <v>2018</v>
      </c>
      <c r="C76" s="16">
        <v>11</v>
      </c>
      <c r="D76" s="16">
        <v>6</v>
      </c>
      <c r="E76" s="16">
        <v>2</v>
      </c>
      <c r="F76" s="16">
        <v>23</v>
      </c>
      <c r="G76" s="16"/>
      <c r="H76" s="16"/>
      <c r="I76" s="16" t="s">
        <v>23</v>
      </c>
      <c r="J76" s="16" t="s">
        <v>46</v>
      </c>
      <c r="K76" s="16" t="s">
        <v>25</v>
      </c>
      <c r="L76" s="16">
        <v>3</v>
      </c>
      <c r="M76" s="17" t="s">
        <v>569</v>
      </c>
      <c r="N76" s="16" t="s">
        <v>140</v>
      </c>
    </row>
    <row r="77" spans="1:14" ht="21">
      <c r="A77" t="s">
        <v>539</v>
      </c>
      <c r="B77">
        <v>2018</v>
      </c>
      <c r="C77" s="16">
        <v>11</v>
      </c>
      <c r="D77" s="16">
        <v>6</v>
      </c>
      <c r="E77" s="16">
        <v>10</v>
      </c>
      <c r="F77" s="16">
        <v>0</v>
      </c>
      <c r="G77" s="16"/>
      <c r="H77" s="16"/>
      <c r="I77" s="16" t="s">
        <v>23</v>
      </c>
      <c r="J77" s="16" t="s">
        <v>46</v>
      </c>
      <c r="K77" s="16" t="s">
        <v>25</v>
      </c>
      <c r="L77" s="16">
        <v>3</v>
      </c>
      <c r="M77" s="17" t="s">
        <v>570</v>
      </c>
      <c r="N77" s="16" t="s">
        <v>140</v>
      </c>
    </row>
    <row r="78" spans="1:14" ht="21">
      <c r="A78" t="s">
        <v>539</v>
      </c>
      <c r="B78" s="1">
        <v>2018</v>
      </c>
      <c r="C78" s="16">
        <v>11</v>
      </c>
      <c r="D78" s="16">
        <v>9</v>
      </c>
      <c r="E78" s="16">
        <v>16</v>
      </c>
      <c r="F78" s="16">
        <v>20</v>
      </c>
      <c r="G78" s="16">
        <v>1</v>
      </c>
      <c r="H78" s="16"/>
      <c r="I78" s="16" t="s">
        <v>23</v>
      </c>
      <c r="J78" s="16" t="s">
        <v>24</v>
      </c>
      <c r="K78" s="16" t="s">
        <v>25</v>
      </c>
      <c r="L78" s="16">
        <v>3</v>
      </c>
      <c r="M78" s="17" t="s">
        <v>571</v>
      </c>
      <c r="N78" s="16" t="s">
        <v>140</v>
      </c>
    </row>
    <row r="79" spans="1:14" ht="21">
      <c r="A79" t="s">
        <v>539</v>
      </c>
      <c r="B79">
        <v>2018</v>
      </c>
      <c r="C79" s="16">
        <v>11</v>
      </c>
      <c r="D79" s="16">
        <v>10</v>
      </c>
      <c r="E79" s="16">
        <v>9</v>
      </c>
      <c r="F79" s="16">
        <v>39</v>
      </c>
      <c r="G79" s="16"/>
      <c r="H79" s="16"/>
      <c r="I79" s="16" t="s">
        <v>23</v>
      </c>
      <c r="J79" s="16" t="s">
        <v>46</v>
      </c>
      <c r="K79" s="16" t="s">
        <v>25</v>
      </c>
      <c r="L79" s="16">
        <v>3</v>
      </c>
      <c r="M79" s="17" t="s">
        <v>572</v>
      </c>
      <c r="N79" s="16" t="s">
        <v>140</v>
      </c>
    </row>
    <row r="80" spans="1:14" ht="21">
      <c r="A80" t="s">
        <v>539</v>
      </c>
      <c r="B80">
        <v>2018</v>
      </c>
      <c r="C80" s="16">
        <v>11</v>
      </c>
      <c r="D80" s="16">
        <v>12</v>
      </c>
      <c r="E80" s="16">
        <v>10</v>
      </c>
      <c r="F80" s="16">
        <v>29</v>
      </c>
      <c r="G80" s="16">
        <v>6.5</v>
      </c>
      <c r="H80" s="16"/>
      <c r="I80" s="16" t="s">
        <v>23</v>
      </c>
      <c r="J80" s="16" t="s">
        <v>24</v>
      </c>
      <c r="K80" s="16" t="s">
        <v>25</v>
      </c>
      <c r="L80" s="16">
        <v>3</v>
      </c>
      <c r="M80" s="17" t="s">
        <v>573</v>
      </c>
      <c r="N80" s="16" t="s">
        <v>140</v>
      </c>
    </row>
    <row r="81" spans="1:14" ht="21">
      <c r="A81" t="s">
        <v>539</v>
      </c>
      <c r="B81" s="1">
        <v>2018</v>
      </c>
      <c r="C81" s="16">
        <v>11</v>
      </c>
      <c r="D81" s="16">
        <v>13</v>
      </c>
      <c r="E81" s="16">
        <v>5</v>
      </c>
      <c r="F81" s="16">
        <v>46</v>
      </c>
      <c r="G81" s="16">
        <v>3</v>
      </c>
      <c r="H81" s="16"/>
      <c r="I81" s="16" t="s">
        <v>23</v>
      </c>
      <c r="J81" s="16" t="s">
        <v>24</v>
      </c>
      <c r="K81" s="16" t="s">
        <v>25</v>
      </c>
      <c r="L81" s="16">
        <v>3</v>
      </c>
      <c r="M81" s="17" t="s">
        <v>574</v>
      </c>
      <c r="N81" s="16" t="s">
        <v>140</v>
      </c>
    </row>
    <row r="82" spans="1:14" ht="21">
      <c r="A82" t="s">
        <v>539</v>
      </c>
      <c r="B82">
        <v>2018</v>
      </c>
      <c r="C82" s="16">
        <v>11</v>
      </c>
      <c r="D82" s="16">
        <v>14</v>
      </c>
      <c r="E82" s="16">
        <v>8</v>
      </c>
      <c r="F82" s="16">
        <v>40</v>
      </c>
      <c r="G82" s="16">
        <v>22</v>
      </c>
      <c r="H82" s="16"/>
      <c r="I82" s="16" t="s">
        <v>550</v>
      </c>
      <c r="J82" s="16" t="s">
        <v>24</v>
      </c>
      <c r="K82" s="16" t="s">
        <v>25</v>
      </c>
      <c r="L82" s="16">
        <v>3</v>
      </c>
      <c r="M82" s="17" t="s">
        <v>575</v>
      </c>
      <c r="N82" s="16" t="s">
        <v>140</v>
      </c>
    </row>
    <row r="83" spans="1:14" ht="21">
      <c r="A83" t="s">
        <v>539</v>
      </c>
      <c r="B83">
        <v>2018</v>
      </c>
      <c r="C83" s="16">
        <v>11</v>
      </c>
      <c r="D83" s="16">
        <v>16</v>
      </c>
      <c r="E83" s="16">
        <v>5</v>
      </c>
      <c r="F83" s="16">
        <v>24</v>
      </c>
      <c r="G83" s="16"/>
      <c r="H83" s="16"/>
      <c r="I83" s="16" t="s">
        <v>550</v>
      </c>
      <c r="J83" s="16" t="s">
        <v>46</v>
      </c>
      <c r="K83" s="16" t="s">
        <v>25</v>
      </c>
      <c r="L83" s="16">
        <v>3</v>
      </c>
      <c r="M83" s="17" t="s">
        <v>576</v>
      </c>
      <c r="N83" s="16" t="s">
        <v>140</v>
      </c>
    </row>
    <row r="84" spans="1:14" ht="21">
      <c r="A84" t="s">
        <v>539</v>
      </c>
      <c r="B84" s="1">
        <v>2018</v>
      </c>
      <c r="C84" s="16">
        <v>11</v>
      </c>
      <c r="D84" s="16">
        <v>16</v>
      </c>
      <c r="E84" s="16">
        <v>5</v>
      </c>
      <c r="F84" s="16">
        <v>32</v>
      </c>
      <c r="G84" s="16"/>
      <c r="H84" s="16"/>
      <c r="I84" s="16" t="s">
        <v>23</v>
      </c>
      <c r="J84" s="16" t="s">
        <v>46</v>
      </c>
      <c r="K84" s="16" t="s">
        <v>25</v>
      </c>
      <c r="L84" s="16">
        <v>3</v>
      </c>
      <c r="M84" s="17" t="s">
        <v>577</v>
      </c>
      <c r="N84" s="16" t="s">
        <v>140</v>
      </c>
    </row>
    <row r="85" spans="1:14" ht="21">
      <c r="A85" t="s">
        <v>539</v>
      </c>
      <c r="B85">
        <v>2018</v>
      </c>
      <c r="C85" s="16">
        <v>11</v>
      </c>
      <c r="D85" s="16">
        <v>24</v>
      </c>
      <c r="E85" s="16">
        <v>6</v>
      </c>
      <c r="F85" s="16">
        <v>11</v>
      </c>
      <c r="G85" s="16"/>
      <c r="H85" s="16"/>
      <c r="I85" s="16" t="s">
        <v>23</v>
      </c>
      <c r="J85" s="16" t="s">
        <v>46</v>
      </c>
      <c r="K85" s="16" t="s">
        <v>25</v>
      </c>
      <c r="L85" s="16">
        <v>3</v>
      </c>
      <c r="M85" s="17" t="s">
        <v>578</v>
      </c>
      <c r="N85" s="16" t="s">
        <v>140</v>
      </c>
    </row>
    <row r="86" spans="1:14" ht="21">
      <c r="A86" t="s">
        <v>539</v>
      </c>
      <c r="B86">
        <v>2018</v>
      </c>
      <c r="C86" s="16">
        <v>11</v>
      </c>
      <c r="D86" s="16">
        <v>25</v>
      </c>
      <c r="E86" s="16">
        <v>8</v>
      </c>
      <c r="F86" s="16">
        <v>10</v>
      </c>
      <c r="G86" s="16"/>
      <c r="H86" s="16"/>
      <c r="I86" s="16" t="s">
        <v>23</v>
      </c>
      <c r="J86" s="16" t="s">
        <v>46</v>
      </c>
      <c r="K86" s="16" t="s">
        <v>25</v>
      </c>
      <c r="L86" s="16">
        <v>3</v>
      </c>
      <c r="M86" s="17" t="s">
        <v>578</v>
      </c>
      <c r="N86" s="16" t="s">
        <v>140</v>
      </c>
    </row>
    <row r="87" spans="1:14" ht="21">
      <c r="A87" t="s">
        <v>539</v>
      </c>
      <c r="B87" s="1">
        <v>2018</v>
      </c>
      <c r="C87" s="16">
        <v>11</v>
      </c>
      <c r="D87" s="16">
        <v>26</v>
      </c>
      <c r="E87" s="16">
        <v>9</v>
      </c>
      <c r="F87" s="16">
        <v>0</v>
      </c>
      <c r="G87" s="16"/>
      <c r="H87" s="16"/>
      <c r="I87" s="16" t="s">
        <v>23</v>
      </c>
      <c r="J87" s="16" t="s">
        <v>46</v>
      </c>
      <c r="K87" s="16" t="s">
        <v>25</v>
      </c>
      <c r="L87" s="16">
        <v>3</v>
      </c>
      <c r="M87" s="17" t="s">
        <v>578</v>
      </c>
      <c r="N87" s="16" t="s">
        <v>140</v>
      </c>
    </row>
    <row r="88" spans="1:14" ht="21">
      <c r="A88" t="s">
        <v>539</v>
      </c>
      <c r="B88">
        <v>2018</v>
      </c>
      <c r="C88" s="16">
        <v>11</v>
      </c>
      <c r="D88" s="16">
        <v>26</v>
      </c>
      <c r="E88" s="16">
        <v>10</v>
      </c>
      <c r="F88" s="16">
        <v>37</v>
      </c>
      <c r="G88" s="16"/>
      <c r="H88" s="16"/>
      <c r="I88" s="16" t="s">
        <v>23</v>
      </c>
      <c r="J88" s="16" t="s">
        <v>46</v>
      </c>
      <c r="K88" s="16" t="s">
        <v>25</v>
      </c>
      <c r="L88" s="16">
        <v>3</v>
      </c>
      <c r="M88" s="17" t="s">
        <v>579</v>
      </c>
      <c r="N88" s="16" t="s">
        <v>140</v>
      </c>
    </row>
    <row r="89" spans="1:14" ht="21">
      <c r="A89" t="s">
        <v>539</v>
      </c>
      <c r="B89">
        <v>2018</v>
      </c>
      <c r="C89" s="16">
        <v>12</v>
      </c>
      <c r="D89" s="16">
        <v>1</v>
      </c>
      <c r="E89" s="16">
        <v>11</v>
      </c>
      <c r="F89" s="16">
        <v>31</v>
      </c>
      <c r="G89" s="16"/>
      <c r="H89" s="16"/>
      <c r="I89" s="16" t="s">
        <v>23</v>
      </c>
      <c r="J89" s="16" t="s">
        <v>46</v>
      </c>
      <c r="K89" s="16" t="s">
        <v>25</v>
      </c>
      <c r="L89" s="16">
        <v>3</v>
      </c>
      <c r="M89" s="17" t="s">
        <v>580</v>
      </c>
      <c r="N89" s="16" t="s">
        <v>140</v>
      </c>
    </row>
    <row r="90" spans="1:14" ht="21">
      <c r="A90" t="s">
        <v>539</v>
      </c>
      <c r="B90" s="1">
        <v>2018</v>
      </c>
      <c r="C90" s="16">
        <v>12</v>
      </c>
      <c r="D90" s="16">
        <v>2</v>
      </c>
      <c r="E90" s="16">
        <v>14</v>
      </c>
      <c r="F90" s="16">
        <v>8</v>
      </c>
      <c r="G90" s="16"/>
      <c r="H90" s="16"/>
      <c r="I90" s="16" t="s">
        <v>23</v>
      </c>
      <c r="J90" s="16" t="s">
        <v>46</v>
      </c>
      <c r="K90" s="16" t="s">
        <v>25</v>
      </c>
      <c r="L90" s="16">
        <v>3</v>
      </c>
      <c r="M90" s="17" t="s">
        <v>580</v>
      </c>
      <c r="N90" s="16" t="s">
        <v>140</v>
      </c>
    </row>
    <row r="91" spans="1:14" ht="21">
      <c r="A91" t="s">
        <v>539</v>
      </c>
      <c r="B91">
        <v>2018</v>
      </c>
      <c r="C91" s="16">
        <v>12</v>
      </c>
      <c r="D91" s="16">
        <v>3</v>
      </c>
      <c r="E91" s="16">
        <v>8</v>
      </c>
      <c r="F91" s="16">
        <v>16</v>
      </c>
      <c r="G91" s="16"/>
      <c r="H91" s="16"/>
      <c r="I91" s="16" t="s">
        <v>23</v>
      </c>
      <c r="J91" s="16" t="s">
        <v>46</v>
      </c>
      <c r="K91" s="16" t="s">
        <v>25</v>
      </c>
      <c r="L91" s="16">
        <v>3</v>
      </c>
      <c r="M91" s="17" t="s">
        <v>580</v>
      </c>
      <c r="N91" s="16" t="s">
        <v>140</v>
      </c>
    </row>
    <row r="92" spans="1:14" ht="21">
      <c r="A92" t="s">
        <v>539</v>
      </c>
      <c r="B92">
        <v>2018</v>
      </c>
      <c r="C92" s="16">
        <v>12</v>
      </c>
      <c r="D92" s="16">
        <v>7</v>
      </c>
      <c r="E92" s="16">
        <v>7</v>
      </c>
      <c r="F92" s="16">
        <v>11</v>
      </c>
      <c r="G92" s="16"/>
      <c r="H92" s="16"/>
      <c r="I92" s="16" t="s">
        <v>23</v>
      </c>
      <c r="J92" s="16" t="s">
        <v>46</v>
      </c>
      <c r="K92" s="16" t="s">
        <v>25</v>
      </c>
      <c r="L92" s="16">
        <v>3</v>
      </c>
      <c r="M92" s="17" t="s">
        <v>581</v>
      </c>
      <c r="N92" s="16" t="s">
        <v>140</v>
      </c>
    </row>
    <row r="93" spans="1:14" ht="21">
      <c r="A93" t="s">
        <v>539</v>
      </c>
      <c r="B93" s="1">
        <v>2018</v>
      </c>
      <c r="C93" s="16">
        <v>12</v>
      </c>
      <c r="D93" s="16">
        <v>9</v>
      </c>
      <c r="E93" s="16">
        <v>10</v>
      </c>
      <c r="F93" s="16">
        <v>50</v>
      </c>
      <c r="G93" s="16"/>
      <c r="H93" s="16"/>
      <c r="I93" s="16" t="s">
        <v>23</v>
      </c>
      <c r="J93" s="16" t="s">
        <v>46</v>
      </c>
      <c r="K93" s="16" t="s">
        <v>25</v>
      </c>
      <c r="L93" s="16">
        <v>3</v>
      </c>
      <c r="M93" s="17" t="s">
        <v>581</v>
      </c>
      <c r="N93" s="16" t="s">
        <v>140</v>
      </c>
    </row>
    <row r="94" spans="1:14" ht="21">
      <c r="A94" t="s">
        <v>539</v>
      </c>
      <c r="B94">
        <v>2018</v>
      </c>
      <c r="C94" s="16">
        <v>12</v>
      </c>
      <c r="D94" s="16">
        <v>10</v>
      </c>
      <c r="E94" s="16">
        <v>14</v>
      </c>
      <c r="F94" s="16">
        <v>13</v>
      </c>
      <c r="G94" s="16"/>
      <c r="H94" s="16"/>
      <c r="I94" s="16" t="s">
        <v>23</v>
      </c>
      <c r="J94" s="16" t="s">
        <v>46</v>
      </c>
      <c r="K94" s="16" t="s">
        <v>25</v>
      </c>
      <c r="L94" s="16">
        <v>3</v>
      </c>
      <c r="M94" s="17" t="s">
        <v>582</v>
      </c>
      <c r="N94" s="16" t="s">
        <v>140</v>
      </c>
    </row>
    <row r="95" spans="1:14" ht="21">
      <c r="A95" t="s">
        <v>539</v>
      </c>
      <c r="B95">
        <v>2018</v>
      </c>
      <c r="C95" s="16">
        <v>12</v>
      </c>
      <c r="D95" s="16">
        <v>14</v>
      </c>
      <c r="E95" s="16">
        <v>14</v>
      </c>
      <c r="F95" s="16">
        <v>45</v>
      </c>
      <c r="G95" s="16"/>
      <c r="H95" s="16"/>
      <c r="I95" s="16" t="s">
        <v>23</v>
      </c>
      <c r="J95" s="16" t="s">
        <v>46</v>
      </c>
      <c r="K95" s="16" t="s">
        <v>25</v>
      </c>
      <c r="L95" s="16">
        <v>3</v>
      </c>
      <c r="M95" s="17" t="s">
        <v>583</v>
      </c>
      <c r="N95" s="16" t="s">
        <v>140</v>
      </c>
    </row>
    <row r="96" spans="1:14" ht="21">
      <c r="A96" t="s">
        <v>539</v>
      </c>
      <c r="B96" s="1">
        <v>2018</v>
      </c>
      <c r="C96" s="16">
        <v>12</v>
      </c>
      <c r="D96" s="16">
        <v>18</v>
      </c>
      <c r="E96" s="16">
        <v>18</v>
      </c>
      <c r="F96" s="16">
        <v>23</v>
      </c>
      <c r="G96" s="16"/>
      <c r="H96" s="16"/>
      <c r="I96" s="16" t="s">
        <v>23</v>
      </c>
      <c r="J96" s="16" t="s">
        <v>46</v>
      </c>
      <c r="K96" s="16" t="s">
        <v>25</v>
      </c>
      <c r="L96" s="16">
        <v>3</v>
      </c>
      <c r="M96" s="17" t="s">
        <v>584</v>
      </c>
      <c r="N96" s="16" t="s">
        <v>140</v>
      </c>
    </row>
    <row r="97" spans="1:14" ht="42">
      <c r="A97" t="s">
        <v>539</v>
      </c>
      <c r="B97">
        <v>2018</v>
      </c>
      <c r="C97" s="16">
        <v>12</v>
      </c>
      <c r="D97" s="16">
        <v>22</v>
      </c>
      <c r="E97" s="16">
        <v>14</v>
      </c>
      <c r="F97" s="16">
        <v>29</v>
      </c>
      <c r="G97" s="16">
        <v>6.5</v>
      </c>
      <c r="H97" s="16"/>
      <c r="I97" s="16" t="s">
        <v>23</v>
      </c>
      <c r="J97" s="16" t="s">
        <v>24</v>
      </c>
      <c r="K97" s="16" t="s">
        <v>25</v>
      </c>
      <c r="L97" s="16">
        <v>4</v>
      </c>
      <c r="M97" s="17" t="s">
        <v>585</v>
      </c>
      <c r="N97" s="16" t="s">
        <v>586</v>
      </c>
    </row>
    <row r="98" spans="1:14" ht="21">
      <c r="A98" t="s">
        <v>539</v>
      </c>
      <c r="B98">
        <v>2018</v>
      </c>
      <c r="C98" s="16">
        <v>12</v>
      </c>
      <c r="D98" s="16">
        <v>22</v>
      </c>
      <c r="E98" s="16">
        <v>17</v>
      </c>
      <c r="F98" s="16">
        <v>0</v>
      </c>
      <c r="G98" s="16"/>
      <c r="H98" s="16"/>
      <c r="I98" s="16" t="s">
        <v>23</v>
      </c>
      <c r="J98" s="16" t="s">
        <v>46</v>
      </c>
      <c r="K98" s="16" t="s">
        <v>25</v>
      </c>
      <c r="L98" s="16">
        <v>4</v>
      </c>
      <c r="M98" s="17" t="s">
        <v>587</v>
      </c>
      <c r="N98" s="16" t="s">
        <v>140</v>
      </c>
    </row>
    <row r="99" spans="1:14" ht="21">
      <c r="A99" t="s">
        <v>539</v>
      </c>
      <c r="B99">
        <v>2018</v>
      </c>
      <c r="C99" s="16">
        <v>12</v>
      </c>
      <c r="D99" s="16">
        <v>22</v>
      </c>
      <c r="E99" s="16">
        <v>18</v>
      </c>
      <c r="F99" s="16">
        <v>0</v>
      </c>
      <c r="G99" s="16"/>
      <c r="H99" s="16"/>
      <c r="I99" s="16" t="s">
        <v>23</v>
      </c>
      <c r="J99" s="16" t="s">
        <v>46</v>
      </c>
      <c r="K99" s="16" t="s">
        <v>588</v>
      </c>
      <c r="L99" s="16">
        <v>4</v>
      </c>
      <c r="M99" s="17" t="s">
        <v>589</v>
      </c>
      <c r="N99" s="16" t="s">
        <v>590</v>
      </c>
    </row>
    <row r="100" spans="1:14" ht="21">
      <c r="A100" t="s">
        <v>539</v>
      </c>
      <c r="B100">
        <v>2018</v>
      </c>
      <c r="C100" s="16">
        <v>12</v>
      </c>
      <c r="D100" s="16">
        <v>22</v>
      </c>
      <c r="E100" s="16">
        <v>18</v>
      </c>
      <c r="F100" s="16">
        <v>30</v>
      </c>
      <c r="G100" s="16"/>
      <c r="H100" s="16"/>
      <c r="I100" s="16" t="s">
        <v>23</v>
      </c>
      <c r="J100" s="16" t="s">
        <v>46</v>
      </c>
      <c r="K100" s="16" t="s">
        <v>25</v>
      </c>
      <c r="L100" s="16">
        <v>4</v>
      </c>
      <c r="M100" s="17" t="s">
        <v>591</v>
      </c>
      <c r="N100" s="16" t="s">
        <v>140</v>
      </c>
    </row>
    <row r="101" spans="1:14" ht="21">
      <c r="A101" t="s">
        <v>539</v>
      </c>
      <c r="B101">
        <v>2018</v>
      </c>
      <c r="C101" s="16">
        <v>12</v>
      </c>
      <c r="D101" s="16">
        <v>22</v>
      </c>
      <c r="E101" s="16">
        <v>19</v>
      </c>
      <c r="F101" s="16">
        <v>50</v>
      </c>
      <c r="G101" s="16"/>
      <c r="H101" s="16"/>
      <c r="I101" s="16" t="s">
        <v>550</v>
      </c>
      <c r="J101" s="16" t="s">
        <v>46</v>
      </c>
      <c r="K101" s="16" t="s">
        <v>420</v>
      </c>
      <c r="L101" s="16">
        <v>4</v>
      </c>
      <c r="M101" s="17" t="s">
        <v>592</v>
      </c>
      <c r="N101" s="16" t="s">
        <v>590</v>
      </c>
    </row>
    <row r="102" spans="1:14" ht="21">
      <c r="A102" t="s">
        <v>539</v>
      </c>
      <c r="B102">
        <v>2018</v>
      </c>
      <c r="C102" s="16">
        <v>12</v>
      </c>
      <c r="D102" s="16">
        <v>22</v>
      </c>
      <c r="E102" s="16">
        <v>20</v>
      </c>
      <c r="F102" s="16">
        <v>0</v>
      </c>
      <c r="G102" s="16"/>
      <c r="H102" s="16"/>
      <c r="I102" s="16" t="s">
        <v>23</v>
      </c>
      <c r="J102" s="16" t="s">
        <v>46</v>
      </c>
      <c r="K102" s="16" t="s">
        <v>420</v>
      </c>
      <c r="L102" s="16">
        <v>4</v>
      </c>
      <c r="M102" s="17" t="s">
        <v>592</v>
      </c>
      <c r="N102" s="16" t="s">
        <v>590</v>
      </c>
    </row>
    <row r="103" spans="1:14" ht="21">
      <c r="A103" t="s">
        <v>539</v>
      </c>
      <c r="B103">
        <v>2018</v>
      </c>
      <c r="C103" s="16">
        <v>12</v>
      </c>
      <c r="D103" s="16">
        <v>22</v>
      </c>
      <c r="E103" s="16">
        <v>20</v>
      </c>
      <c r="F103" s="16">
        <v>55</v>
      </c>
      <c r="G103" s="16"/>
      <c r="H103" s="16"/>
      <c r="I103" s="16" t="s">
        <v>550</v>
      </c>
      <c r="J103" s="16" t="s">
        <v>46</v>
      </c>
      <c r="K103" s="16" t="s">
        <v>588</v>
      </c>
      <c r="L103" s="16">
        <v>5</v>
      </c>
      <c r="M103" s="17" t="s">
        <v>593</v>
      </c>
      <c r="N103" s="16" t="s">
        <v>590</v>
      </c>
    </row>
    <row r="104" spans="1:14" ht="21">
      <c r="A104" t="s">
        <v>539</v>
      </c>
      <c r="B104">
        <v>2018</v>
      </c>
      <c r="C104" s="16">
        <v>12</v>
      </c>
      <c r="D104" s="16">
        <v>22</v>
      </c>
      <c r="E104" s="16">
        <v>21</v>
      </c>
      <c r="F104" s="16">
        <v>3</v>
      </c>
      <c r="G104" s="16"/>
      <c r="H104" s="16"/>
      <c r="I104" s="16" t="s">
        <v>23</v>
      </c>
      <c r="J104" s="16" t="s">
        <v>46</v>
      </c>
      <c r="K104" s="16" t="s">
        <v>25</v>
      </c>
      <c r="L104" s="16">
        <v>5</v>
      </c>
      <c r="M104" s="17" t="s">
        <v>594</v>
      </c>
      <c r="N104" s="16" t="s">
        <v>140</v>
      </c>
    </row>
    <row r="105" spans="1:14" ht="21">
      <c r="A105" t="s">
        <v>539</v>
      </c>
      <c r="B105">
        <v>2018</v>
      </c>
      <c r="C105" s="16">
        <v>12</v>
      </c>
      <c r="D105" s="16">
        <v>22</v>
      </c>
      <c r="E105" s="16">
        <v>21</v>
      </c>
      <c r="F105" s="16">
        <v>27</v>
      </c>
      <c r="G105" s="16"/>
      <c r="H105" s="16"/>
      <c r="I105" s="16" t="s">
        <v>23</v>
      </c>
      <c r="J105" s="16" t="s">
        <v>46</v>
      </c>
      <c r="K105" s="16" t="s">
        <v>595</v>
      </c>
      <c r="L105" s="16">
        <v>5</v>
      </c>
      <c r="M105" s="17" t="s">
        <v>596</v>
      </c>
      <c r="N105" s="16" t="s">
        <v>140</v>
      </c>
    </row>
    <row r="106" spans="1:14" ht="21">
      <c r="A106" t="s">
        <v>539</v>
      </c>
      <c r="B106">
        <v>2018</v>
      </c>
      <c r="C106" s="16">
        <v>12</v>
      </c>
      <c r="D106" s="16">
        <v>22</v>
      </c>
      <c r="E106" s="16">
        <v>21</v>
      </c>
      <c r="F106" s="16">
        <v>31</v>
      </c>
      <c r="G106" s="16"/>
      <c r="H106" s="16"/>
      <c r="I106" s="16" t="s">
        <v>23</v>
      </c>
      <c r="J106" s="16" t="s">
        <v>46</v>
      </c>
      <c r="K106" s="16" t="s">
        <v>595</v>
      </c>
      <c r="L106" s="16">
        <v>5</v>
      </c>
      <c r="M106" s="17" t="s">
        <v>597</v>
      </c>
      <c r="N106" s="16" t="s">
        <v>140</v>
      </c>
    </row>
    <row r="107" spans="1:14" ht="21">
      <c r="A107" t="s">
        <v>539</v>
      </c>
      <c r="B107">
        <v>2018</v>
      </c>
      <c r="C107" s="16">
        <v>12</v>
      </c>
      <c r="D107" s="16">
        <v>22</v>
      </c>
      <c r="E107" s="16">
        <v>22</v>
      </c>
      <c r="F107" s="16">
        <v>25</v>
      </c>
      <c r="G107" s="16"/>
      <c r="H107" s="16"/>
      <c r="I107" s="16" t="s">
        <v>23</v>
      </c>
      <c r="J107" s="16" t="s">
        <v>46</v>
      </c>
      <c r="K107" s="16" t="s">
        <v>588</v>
      </c>
      <c r="L107" s="16">
        <v>5</v>
      </c>
      <c r="M107" s="17" t="s">
        <v>598</v>
      </c>
      <c r="N107" s="16" t="s">
        <v>590</v>
      </c>
    </row>
    <row r="108" spans="1:14" ht="21">
      <c r="A108" t="s">
        <v>539</v>
      </c>
      <c r="B108">
        <v>2018</v>
      </c>
      <c r="C108" s="16">
        <v>12</v>
      </c>
      <c r="D108" s="16">
        <v>22</v>
      </c>
      <c r="E108" s="16">
        <v>22</v>
      </c>
      <c r="F108" s="16">
        <v>55</v>
      </c>
      <c r="G108" s="16"/>
      <c r="H108" s="16"/>
      <c r="I108" s="16" t="s">
        <v>23</v>
      </c>
      <c r="J108" s="16" t="s">
        <v>46</v>
      </c>
      <c r="K108" s="16" t="s">
        <v>588</v>
      </c>
      <c r="L108" s="16">
        <v>5</v>
      </c>
      <c r="M108" s="17" t="s">
        <v>599</v>
      </c>
      <c r="N108" s="16" t="s">
        <v>590</v>
      </c>
    </row>
    <row r="109" spans="1:14" ht="42">
      <c r="A109" t="s">
        <v>539</v>
      </c>
      <c r="B109">
        <v>2018</v>
      </c>
      <c r="C109" s="16">
        <v>12</v>
      </c>
      <c r="D109" s="16">
        <v>22</v>
      </c>
      <c r="E109" s="16">
        <v>23</v>
      </c>
      <c r="F109" s="16">
        <v>55</v>
      </c>
      <c r="G109" s="16">
        <v>132</v>
      </c>
      <c r="H109" s="16"/>
      <c r="I109" s="16" t="s">
        <v>23</v>
      </c>
      <c r="J109" s="16" t="s">
        <v>24</v>
      </c>
      <c r="K109" s="16" t="s">
        <v>25</v>
      </c>
      <c r="L109" s="16">
        <v>5</v>
      </c>
      <c r="M109" s="17" t="s">
        <v>600</v>
      </c>
      <c r="N109" s="16" t="s">
        <v>601</v>
      </c>
    </row>
    <row r="110" spans="1:14" ht="21">
      <c r="A110" t="s">
        <v>539</v>
      </c>
      <c r="B110">
        <v>2018</v>
      </c>
      <c r="C110" s="16">
        <v>12</v>
      </c>
      <c r="D110" s="16">
        <v>28</v>
      </c>
      <c r="E110" s="16">
        <v>5</v>
      </c>
      <c r="F110" s="16">
        <v>5</v>
      </c>
      <c r="G110" s="16">
        <v>30</v>
      </c>
      <c r="H110" s="16"/>
      <c r="I110" s="16" t="s">
        <v>23</v>
      </c>
      <c r="J110" s="16" t="s">
        <v>24</v>
      </c>
      <c r="K110" s="16" t="s">
        <v>588</v>
      </c>
      <c r="L110" s="16">
        <v>2</v>
      </c>
      <c r="M110" s="17" t="s">
        <v>602</v>
      </c>
      <c r="N110" s="16" t="s">
        <v>590</v>
      </c>
    </row>
    <row r="111" spans="1:14" ht="21">
      <c r="A111" t="s">
        <v>539</v>
      </c>
      <c r="B111">
        <v>2019</v>
      </c>
      <c r="C111" s="16">
        <v>1</v>
      </c>
      <c r="D111" s="16">
        <v>4</v>
      </c>
      <c r="E111" s="16"/>
      <c r="F111" s="16"/>
      <c r="G111" s="16">
        <v>672</v>
      </c>
      <c r="H111" s="16"/>
      <c r="I111" s="16" t="s">
        <v>23</v>
      </c>
      <c r="J111" s="16" t="s">
        <v>24</v>
      </c>
      <c r="K111" s="16" t="s">
        <v>25</v>
      </c>
      <c r="L111" s="16">
        <v>4</v>
      </c>
      <c r="M111" s="17" t="s">
        <v>603</v>
      </c>
      <c r="N111" s="16" t="s">
        <v>140</v>
      </c>
    </row>
    <row r="112" spans="1:14" ht="21">
      <c r="A112" t="s">
        <v>539</v>
      </c>
      <c r="B112">
        <v>2019</v>
      </c>
      <c r="C112" s="16">
        <v>1</v>
      </c>
      <c r="D112" s="16">
        <v>4</v>
      </c>
      <c r="E112" s="16"/>
      <c r="F112" s="16"/>
      <c r="G112" s="16">
        <v>24</v>
      </c>
      <c r="H112" s="16"/>
      <c r="I112" s="16" t="s">
        <v>23</v>
      </c>
      <c r="J112" s="16" t="s">
        <v>24</v>
      </c>
      <c r="K112" s="16" t="s">
        <v>588</v>
      </c>
      <c r="L112" s="16">
        <v>4</v>
      </c>
      <c r="M112" s="17" t="s">
        <v>604</v>
      </c>
      <c r="N112" s="16" t="s">
        <v>140</v>
      </c>
    </row>
    <row r="113" spans="1:14" ht="21">
      <c r="A113" t="s">
        <v>539</v>
      </c>
      <c r="B113">
        <v>2019</v>
      </c>
      <c r="C113" s="16">
        <v>1</v>
      </c>
      <c r="D113" s="16">
        <v>5</v>
      </c>
      <c r="E113" s="16"/>
      <c r="F113" s="16"/>
      <c r="G113" s="16">
        <v>96</v>
      </c>
      <c r="H113" s="16"/>
      <c r="I113" s="16" t="s">
        <v>23</v>
      </c>
      <c r="J113" s="16" t="s">
        <v>24</v>
      </c>
      <c r="K113" s="16" t="s">
        <v>588</v>
      </c>
      <c r="L113" s="16">
        <v>4</v>
      </c>
      <c r="M113" s="17" t="s">
        <v>605</v>
      </c>
      <c r="N113" s="16" t="s">
        <v>140</v>
      </c>
    </row>
    <row r="114" spans="1:14" ht="21">
      <c r="A114" t="s">
        <v>539</v>
      </c>
      <c r="B114">
        <v>2019</v>
      </c>
      <c r="C114" s="16">
        <v>1</v>
      </c>
      <c r="D114" s="16">
        <v>9</v>
      </c>
      <c r="E114" s="16">
        <v>12</v>
      </c>
      <c r="F114" s="16">
        <v>0</v>
      </c>
      <c r="G114" s="16"/>
      <c r="H114" s="16"/>
      <c r="I114" s="16" t="s">
        <v>23</v>
      </c>
      <c r="J114" s="16" t="s">
        <v>46</v>
      </c>
      <c r="K114" s="16" t="s">
        <v>588</v>
      </c>
      <c r="L114" s="16">
        <v>2</v>
      </c>
      <c r="M114" s="17" t="s">
        <v>606</v>
      </c>
      <c r="N114" s="16" t="s">
        <v>140</v>
      </c>
    </row>
    <row r="115" spans="1:14" ht="21">
      <c r="A115" t="s">
        <v>539</v>
      </c>
      <c r="B115">
        <v>2019</v>
      </c>
      <c r="C115" s="16">
        <v>1</v>
      </c>
      <c r="D115" s="16">
        <v>11</v>
      </c>
      <c r="E115" s="16"/>
      <c r="F115" s="16"/>
      <c r="G115" s="16">
        <v>192</v>
      </c>
      <c r="H115" s="16"/>
      <c r="I115" s="16" t="s">
        <v>23</v>
      </c>
      <c r="J115" s="16" t="s">
        <v>24</v>
      </c>
      <c r="K115" s="16" t="s">
        <v>588</v>
      </c>
      <c r="L115" s="16">
        <v>3</v>
      </c>
      <c r="M115" s="17" t="s">
        <v>607</v>
      </c>
      <c r="N115" s="16" t="s">
        <v>140</v>
      </c>
    </row>
    <row r="116" spans="1:14" ht="21">
      <c r="A116" t="s">
        <v>539</v>
      </c>
      <c r="B116">
        <v>2021</v>
      </c>
      <c r="C116" s="16">
        <v>5</v>
      </c>
      <c r="D116" s="16">
        <v>25</v>
      </c>
      <c r="E116" s="16"/>
      <c r="F116" s="16"/>
      <c r="G116" s="16"/>
      <c r="H116" s="16"/>
      <c r="I116" s="16" t="s">
        <v>23</v>
      </c>
      <c r="J116" s="16" t="s">
        <v>46</v>
      </c>
      <c r="K116" s="16" t="s">
        <v>25</v>
      </c>
      <c r="L116" s="16">
        <v>4</v>
      </c>
      <c r="M116" s="17" t="s">
        <v>608</v>
      </c>
      <c r="N116" s="16" t="s">
        <v>140</v>
      </c>
    </row>
    <row r="117" spans="1:14" ht="21">
      <c r="A117" t="s">
        <v>539</v>
      </c>
      <c r="B117">
        <v>2022</v>
      </c>
      <c r="C117" s="16">
        <v>4</v>
      </c>
      <c r="D117" s="16">
        <v>23</v>
      </c>
      <c r="E117" s="16"/>
      <c r="F117" s="16"/>
      <c r="G117" s="16"/>
      <c r="H117" s="16"/>
      <c r="I117" s="16" t="s">
        <v>23</v>
      </c>
      <c r="J117" s="16" t="s">
        <v>46</v>
      </c>
      <c r="K117" s="16" t="s">
        <v>25</v>
      </c>
      <c r="L117" s="16">
        <v>4</v>
      </c>
      <c r="M117" s="16"/>
      <c r="N117" s="16" t="s">
        <v>140</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4">
    <cfRule type="colorScale" priority="14">
      <colorScale>
        <cfvo type="min"/>
        <cfvo type="percentile" val="50"/>
        <cfvo type="max"/>
        <color rgb="FF63BE7B"/>
        <color rgb="FFFFEB84"/>
        <color rgb="FFF8696B"/>
      </colorScale>
    </cfRule>
  </conditionalFormatting>
  <conditionalFormatting sqref="L2:L50">
    <cfRule type="colorScale" priority="10">
      <colorScale>
        <cfvo type="min"/>
        <cfvo type="percentile" val="50"/>
        <cfvo type="max"/>
        <color rgb="FF63BE7B"/>
        <color rgb="FFFFEB84"/>
        <color rgb="FFF8696B"/>
      </colorScale>
    </cfRule>
    <cfRule type="colorScale" priority="11">
      <colorScale>
        <cfvo type="min"/>
        <cfvo type="percentile" val="50"/>
        <cfvo type="max"/>
        <color rgb="FF63BE7B"/>
        <color rgb="FFFFEB84"/>
        <color rgb="FFF8696B"/>
      </colorScale>
    </cfRule>
    <cfRule type="colorScale" priority="12">
      <colorScale>
        <cfvo type="min"/>
        <cfvo type="percentile" val="50"/>
        <cfvo type="max"/>
        <color rgb="FF63BE7B"/>
        <color rgb="FFFFEB84"/>
        <color rgb="FFF8696B"/>
      </colorScale>
    </cfRule>
    <cfRule type="colorScale" priority="13">
      <colorScale>
        <cfvo type="min"/>
        <cfvo type="percentile" val="50"/>
        <cfvo type="max"/>
        <color rgb="FF63BE7B"/>
        <color rgb="FFFFEB84"/>
        <color rgb="FFF8696B"/>
      </colorScale>
    </cfRule>
  </conditionalFormatting>
  <conditionalFormatting sqref="L2:L117">
    <cfRule type="colorScale" priority="117">
      <colorScale>
        <cfvo type="min"/>
        <cfvo type="percentile" val="50"/>
        <cfvo type="max"/>
        <color rgb="FF63BE7B"/>
        <color rgb="FFFFEB84"/>
        <color rgb="FFF8696B"/>
      </colorScale>
    </cfRule>
  </conditionalFormatting>
  <conditionalFormatting sqref="L5">
    <cfRule type="colorScale" priority="9">
      <colorScale>
        <cfvo type="min"/>
        <cfvo type="percentile" val="50"/>
        <cfvo type="max"/>
        <color rgb="FF63BE7B"/>
        <color rgb="FFFFEB84"/>
        <color rgb="FFF8696B"/>
      </colorScale>
    </cfRule>
  </conditionalFormatting>
  <conditionalFormatting sqref="L6:L50">
    <cfRule type="colorScale" priority="8">
      <colorScale>
        <cfvo type="min"/>
        <cfvo type="percentile" val="50"/>
        <cfvo type="max"/>
        <color rgb="FF63BE7B"/>
        <color rgb="FFFFEB84"/>
        <color rgb="FFF8696B"/>
      </colorScale>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3CCFC-C07B-4C37-9EFE-2D7B08248730}">
  <dimension ref="A1:N164"/>
  <sheetViews>
    <sheetView zoomScale="93" zoomScaleNormal="93" workbookViewId="0">
      <pane ySplit="1" topLeftCell="A140" activePane="bottomLeft" state="frozen"/>
      <selection pane="bottomLeft" activeCell="M172" sqref="M172"/>
    </sheetView>
  </sheetViews>
  <sheetFormatPr baseColWidth="10" defaultColWidth="11.5703125" defaultRowHeight="20"/>
  <cols>
    <col min="1" max="1" width="16.5703125" customWidth="1"/>
    <col min="2" max="2" width="7.285156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89.42578125" customWidth="1"/>
    <col min="14" max="14" width="72.140625"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63">
      <c r="A2" s="16" t="s">
        <v>609</v>
      </c>
      <c r="B2" s="18">
        <v>1971</v>
      </c>
      <c r="C2" s="18">
        <v>1</v>
      </c>
      <c r="D2" s="18">
        <v>1</v>
      </c>
      <c r="E2" s="18"/>
      <c r="F2" s="18"/>
      <c r="G2" s="16">
        <v>101448</v>
      </c>
      <c r="H2" s="16"/>
      <c r="I2" s="16" t="s">
        <v>23</v>
      </c>
      <c r="J2" s="16" t="s">
        <v>24</v>
      </c>
      <c r="K2" s="16" t="s">
        <v>610</v>
      </c>
      <c r="L2" s="16">
        <v>1</v>
      </c>
      <c r="M2" s="16" t="s">
        <v>611</v>
      </c>
      <c r="N2" s="16" t="s">
        <v>612</v>
      </c>
    </row>
    <row r="3" spans="1:14" ht="21">
      <c r="A3" s="16" t="s">
        <v>609</v>
      </c>
      <c r="B3" s="18">
        <v>1982</v>
      </c>
      <c r="C3" s="18">
        <v>8</v>
      </c>
      <c r="D3" s="18">
        <v>1</v>
      </c>
      <c r="E3" s="18"/>
      <c r="F3" s="18"/>
      <c r="G3" s="16">
        <v>13848</v>
      </c>
      <c r="H3" s="16"/>
      <c r="I3" s="16" t="s">
        <v>23</v>
      </c>
      <c r="J3" s="16" t="s">
        <v>24</v>
      </c>
      <c r="K3" s="16" t="s">
        <v>613</v>
      </c>
      <c r="L3" s="16">
        <v>2</v>
      </c>
      <c r="M3" s="16" t="s">
        <v>614</v>
      </c>
      <c r="N3" s="16" t="s">
        <v>615</v>
      </c>
    </row>
    <row r="4" spans="1:14" ht="21">
      <c r="A4" s="16" t="s">
        <v>609</v>
      </c>
      <c r="B4" s="18">
        <v>1984</v>
      </c>
      <c r="C4" s="18">
        <v>3</v>
      </c>
      <c r="D4" s="18">
        <v>3</v>
      </c>
      <c r="E4" s="18"/>
      <c r="F4" s="18"/>
      <c r="G4" s="16">
        <v>15360</v>
      </c>
      <c r="H4" s="16"/>
      <c r="I4" s="16" t="s">
        <v>23</v>
      </c>
      <c r="J4" s="16" t="s">
        <v>24</v>
      </c>
      <c r="K4" s="16" t="s">
        <v>287</v>
      </c>
      <c r="L4" s="16">
        <v>2</v>
      </c>
      <c r="M4" s="16" t="s">
        <v>616</v>
      </c>
      <c r="N4" s="16" t="s">
        <v>615</v>
      </c>
    </row>
    <row r="5" spans="1:14" ht="21">
      <c r="A5" s="16" t="s">
        <v>609</v>
      </c>
      <c r="B5" s="18">
        <v>1985</v>
      </c>
      <c r="C5" s="18">
        <v>1</v>
      </c>
      <c r="D5" s="18">
        <v>1</v>
      </c>
      <c r="E5" s="18"/>
      <c r="F5" s="18"/>
      <c r="G5" s="16">
        <v>64200</v>
      </c>
      <c r="H5" s="16"/>
      <c r="I5" s="16" t="s">
        <v>23</v>
      </c>
      <c r="J5" s="16" t="s">
        <v>24</v>
      </c>
      <c r="K5" s="16" t="s">
        <v>613</v>
      </c>
      <c r="L5" s="16">
        <v>2</v>
      </c>
      <c r="M5" s="16" t="s">
        <v>617</v>
      </c>
      <c r="N5" s="16" t="s">
        <v>615</v>
      </c>
    </row>
    <row r="6" spans="1:14" ht="21">
      <c r="A6" s="16" t="s">
        <v>609</v>
      </c>
      <c r="B6" s="18">
        <v>1992</v>
      </c>
      <c r="C6" s="18">
        <v>5</v>
      </c>
      <c r="D6" s="18">
        <v>2</v>
      </c>
      <c r="E6" s="18"/>
      <c r="F6" s="18"/>
      <c r="G6" s="16">
        <v>14640</v>
      </c>
      <c r="H6" s="16"/>
      <c r="I6" s="16" t="s">
        <v>23</v>
      </c>
      <c r="J6" s="16" t="s">
        <v>24</v>
      </c>
      <c r="K6" s="16" t="s">
        <v>287</v>
      </c>
      <c r="L6" s="16">
        <v>2</v>
      </c>
      <c r="M6" s="16" t="s">
        <v>618</v>
      </c>
      <c r="N6" s="16" t="s">
        <v>615</v>
      </c>
    </row>
    <row r="7" spans="1:14" ht="21">
      <c r="A7" s="16" t="s">
        <v>609</v>
      </c>
      <c r="B7" s="18">
        <v>1994</v>
      </c>
      <c r="C7" s="18">
        <v>1</v>
      </c>
      <c r="D7" s="18">
        <v>1</v>
      </c>
      <c r="E7" s="18"/>
      <c r="F7" s="18"/>
      <c r="G7" s="16">
        <v>6240</v>
      </c>
      <c r="H7" s="16"/>
      <c r="I7" s="16" t="s">
        <v>23</v>
      </c>
      <c r="J7" s="16" t="s">
        <v>24</v>
      </c>
      <c r="K7" s="16" t="s">
        <v>613</v>
      </c>
      <c r="L7" s="16">
        <v>2</v>
      </c>
      <c r="M7" s="16" t="s">
        <v>619</v>
      </c>
      <c r="N7" s="16" t="s">
        <v>620</v>
      </c>
    </row>
    <row r="8" spans="1:14" ht="21">
      <c r="A8" s="16" t="s">
        <v>609</v>
      </c>
      <c r="B8" s="18">
        <v>1994</v>
      </c>
      <c r="C8" s="18">
        <v>9</v>
      </c>
      <c r="D8" s="18">
        <v>18</v>
      </c>
      <c r="E8" s="18">
        <v>3</v>
      </c>
      <c r="F8" s="18">
        <v>0</v>
      </c>
      <c r="G8" s="16"/>
      <c r="H8" s="16"/>
      <c r="I8" s="16" t="s">
        <v>23</v>
      </c>
      <c r="J8" s="16" t="s">
        <v>46</v>
      </c>
      <c r="K8" s="16" t="s">
        <v>287</v>
      </c>
      <c r="L8" s="16">
        <v>2</v>
      </c>
      <c r="M8" s="16" t="s">
        <v>621</v>
      </c>
      <c r="N8" s="19" t="s">
        <v>622</v>
      </c>
    </row>
    <row r="9" spans="1:14" ht="21">
      <c r="A9" s="16" t="s">
        <v>609</v>
      </c>
      <c r="B9" s="18">
        <v>1994</v>
      </c>
      <c r="C9" s="18">
        <v>9</v>
      </c>
      <c r="D9" s="18">
        <v>18</v>
      </c>
      <c r="E9" s="18"/>
      <c r="F9" s="18"/>
      <c r="G9" s="16">
        <v>27</v>
      </c>
      <c r="H9" s="16"/>
      <c r="I9" s="16" t="s">
        <v>23</v>
      </c>
      <c r="J9" s="16" t="s">
        <v>24</v>
      </c>
      <c r="K9" s="16" t="s">
        <v>287</v>
      </c>
      <c r="L9" s="16">
        <v>2</v>
      </c>
      <c r="M9" s="16" t="s">
        <v>623</v>
      </c>
      <c r="N9" s="19" t="s">
        <v>622</v>
      </c>
    </row>
    <row r="10" spans="1:14" ht="21">
      <c r="A10" s="16" t="s">
        <v>609</v>
      </c>
      <c r="B10" s="18">
        <v>1994</v>
      </c>
      <c r="C10" s="18">
        <v>9</v>
      </c>
      <c r="D10" s="18">
        <v>19</v>
      </c>
      <c r="E10" s="18">
        <v>6</v>
      </c>
      <c r="F10" s="18">
        <v>0</v>
      </c>
      <c r="G10" s="16"/>
      <c r="H10" s="16"/>
      <c r="I10" s="16" t="s">
        <v>550</v>
      </c>
      <c r="J10" s="16" t="s">
        <v>46</v>
      </c>
      <c r="K10" s="16" t="s">
        <v>613</v>
      </c>
      <c r="L10" s="16">
        <v>2</v>
      </c>
      <c r="M10" s="16" t="s">
        <v>624</v>
      </c>
      <c r="N10" s="19" t="s">
        <v>625</v>
      </c>
    </row>
    <row r="11" spans="1:14" ht="63">
      <c r="A11" s="16" t="s">
        <v>609</v>
      </c>
      <c r="B11" s="18">
        <v>1994</v>
      </c>
      <c r="C11" s="18">
        <v>9</v>
      </c>
      <c r="D11" s="18">
        <v>19</v>
      </c>
      <c r="E11" s="18">
        <v>6</v>
      </c>
      <c r="F11" s="18">
        <v>5</v>
      </c>
      <c r="G11" s="16"/>
      <c r="H11" s="16"/>
      <c r="I11" s="16" t="s">
        <v>550</v>
      </c>
      <c r="J11" s="16" t="s">
        <v>46</v>
      </c>
      <c r="K11" s="16" t="s">
        <v>25</v>
      </c>
      <c r="L11" s="16">
        <v>4</v>
      </c>
      <c r="M11" s="16" t="s">
        <v>626</v>
      </c>
      <c r="N11" s="16" t="s">
        <v>627</v>
      </c>
    </row>
    <row r="12" spans="1:14" ht="63">
      <c r="A12" s="16" t="s">
        <v>609</v>
      </c>
      <c r="B12" s="18">
        <v>1994</v>
      </c>
      <c r="C12" s="18">
        <v>9</v>
      </c>
      <c r="D12" s="18">
        <v>19</v>
      </c>
      <c r="E12" s="18">
        <v>7</v>
      </c>
      <c r="F12" s="18">
        <v>17</v>
      </c>
      <c r="G12" s="16"/>
      <c r="H12" s="16"/>
      <c r="I12" s="16" t="s">
        <v>23</v>
      </c>
      <c r="J12" s="16" t="s">
        <v>46</v>
      </c>
      <c r="K12" s="16" t="s">
        <v>25</v>
      </c>
      <c r="L12" s="16">
        <v>6</v>
      </c>
      <c r="M12" s="16" t="s">
        <v>628</v>
      </c>
      <c r="N12" s="16" t="s">
        <v>629</v>
      </c>
    </row>
    <row r="13" spans="1:14" ht="63">
      <c r="A13" s="16" t="s">
        <v>609</v>
      </c>
      <c r="B13" s="18">
        <v>1994</v>
      </c>
      <c r="C13" s="18">
        <v>9</v>
      </c>
      <c r="D13" s="18">
        <v>19</v>
      </c>
      <c r="E13" s="18">
        <v>7</v>
      </c>
      <c r="F13" s="18">
        <v>37</v>
      </c>
      <c r="G13" s="16"/>
      <c r="H13" s="16"/>
      <c r="I13" s="16" t="s">
        <v>23</v>
      </c>
      <c r="J13" s="16" t="s">
        <v>46</v>
      </c>
      <c r="K13" s="16" t="s">
        <v>25</v>
      </c>
      <c r="L13" s="16">
        <v>6</v>
      </c>
      <c r="M13" s="16" t="s">
        <v>630</v>
      </c>
      <c r="N13" s="16" t="s">
        <v>627</v>
      </c>
    </row>
    <row r="14" spans="1:14" ht="63">
      <c r="A14" s="16" t="s">
        <v>609</v>
      </c>
      <c r="B14" s="18">
        <v>1994</v>
      </c>
      <c r="C14" s="18">
        <v>9</v>
      </c>
      <c r="D14" s="18">
        <v>19</v>
      </c>
      <c r="E14" s="18">
        <v>7</v>
      </c>
      <c r="F14" s="18">
        <v>45</v>
      </c>
      <c r="G14" s="18">
        <v>32</v>
      </c>
      <c r="H14" s="16"/>
      <c r="I14" s="16" t="s">
        <v>23</v>
      </c>
      <c r="J14" s="16" t="s">
        <v>24</v>
      </c>
      <c r="K14" s="16" t="s">
        <v>25</v>
      </c>
      <c r="L14" s="16">
        <v>5</v>
      </c>
      <c r="M14" s="16" t="s">
        <v>631</v>
      </c>
      <c r="N14" s="16" t="s">
        <v>629</v>
      </c>
    </row>
    <row r="15" spans="1:14" ht="63">
      <c r="A15" s="16" t="s">
        <v>609</v>
      </c>
      <c r="B15" s="18">
        <v>1994</v>
      </c>
      <c r="C15" s="18">
        <v>9</v>
      </c>
      <c r="D15" s="18">
        <v>20</v>
      </c>
      <c r="E15" s="18">
        <v>15</v>
      </c>
      <c r="F15" s="18">
        <v>32</v>
      </c>
      <c r="G15" s="18">
        <v>24</v>
      </c>
      <c r="H15" s="16"/>
      <c r="I15" s="16" t="s">
        <v>23</v>
      </c>
      <c r="J15" s="16" t="s">
        <v>24</v>
      </c>
      <c r="K15" s="16" t="s">
        <v>25</v>
      </c>
      <c r="L15" s="16">
        <v>5</v>
      </c>
      <c r="M15" s="16" t="s">
        <v>632</v>
      </c>
      <c r="N15" s="16" t="s">
        <v>629</v>
      </c>
    </row>
    <row r="16" spans="1:14" ht="63">
      <c r="A16" s="16" t="s">
        <v>609</v>
      </c>
      <c r="B16" s="18">
        <v>1994</v>
      </c>
      <c r="C16" s="18">
        <v>9</v>
      </c>
      <c r="D16" s="18">
        <v>21</v>
      </c>
      <c r="E16" s="18"/>
      <c r="F16" s="18"/>
      <c r="G16" s="16"/>
      <c r="H16" s="16"/>
      <c r="I16" s="16" t="s">
        <v>23</v>
      </c>
      <c r="J16" s="16" t="s">
        <v>46</v>
      </c>
      <c r="K16" s="16" t="s">
        <v>25</v>
      </c>
      <c r="L16" s="16">
        <v>5</v>
      </c>
      <c r="M16" s="16" t="s">
        <v>633</v>
      </c>
      <c r="N16" s="16" t="s">
        <v>629</v>
      </c>
    </row>
    <row r="17" spans="1:14" ht="63">
      <c r="A17" s="16" t="s">
        <v>609</v>
      </c>
      <c r="B17" s="18">
        <v>1994</v>
      </c>
      <c r="C17" s="18">
        <v>9</v>
      </c>
      <c r="D17" s="18">
        <v>21</v>
      </c>
      <c r="E17" s="18">
        <v>18</v>
      </c>
      <c r="F17" s="18">
        <v>32</v>
      </c>
      <c r="G17" s="16"/>
      <c r="H17" s="16"/>
      <c r="I17" s="16" t="s">
        <v>23</v>
      </c>
      <c r="J17" s="16" t="s">
        <v>46</v>
      </c>
      <c r="K17" s="16" t="s">
        <v>25</v>
      </c>
      <c r="L17" s="16">
        <v>4</v>
      </c>
      <c r="M17" s="16" t="s">
        <v>634</v>
      </c>
      <c r="N17" s="16" t="s">
        <v>629</v>
      </c>
    </row>
    <row r="18" spans="1:14" ht="63">
      <c r="A18" s="16" t="s">
        <v>609</v>
      </c>
      <c r="B18" s="18">
        <v>1994</v>
      </c>
      <c r="C18" s="18">
        <v>9</v>
      </c>
      <c r="D18" s="18">
        <v>22</v>
      </c>
      <c r="E18" s="18">
        <v>6</v>
      </c>
      <c r="F18" s="18"/>
      <c r="G18" s="16"/>
      <c r="H18" s="16"/>
      <c r="I18" s="16" t="s">
        <v>23</v>
      </c>
      <c r="J18" s="16" t="s">
        <v>46</v>
      </c>
      <c r="K18" s="16" t="s">
        <v>25</v>
      </c>
      <c r="L18" s="16">
        <v>4</v>
      </c>
      <c r="M18" s="16" t="s">
        <v>635</v>
      </c>
      <c r="N18" s="16" t="s">
        <v>629</v>
      </c>
    </row>
    <row r="19" spans="1:14" ht="63">
      <c r="A19" s="16" t="s">
        <v>609</v>
      </c>
      <c r="B19" s="18">
        <v>1994</v>
      </c>
      <c r="C19" s="18">
        <v>9</v>
      </c>
      <c r="D19" s="18">
        <v>22</v>
      </c>
      <c r="E19" s="18">
        <v>15</v>
      </c>
      <c r="F19" s="18"/>
      <c r="G19" s="16"/>
      <c r="H19" s="16"/>
      <c r="I19" s="16" t="s">
        <v>23</v>
      </c>
      <c r="J19" s="16" t="s">
        <v>24</v>
      </c>
      <c r="K19" s="16" t="s">
        <v>25</v>
      </c>
      <c r="L19" s="16">
        <v>3</v>
      </c>
      <c r="M19" s="16" t="s">
        <v>636</v>
      </c>
      <c r="N19" s="16" t="s">
        <v>629</v>
      </c>
    </row>
    <row r="20" spans="1:14" ht="63">
      <c r="A20" s="16" t="s">
        <v>609</v>
      </c>
      <c r="B20" s="18">
        <v>1994</v>
      </c>
      <c r="C20" s="18">
        <v>9</v>
      </c>
      <c r="D20" s="18">
        <v>23</v>
      </c>
      <c r="E20" s="18">
        <v>18</v>
      </c>
      <c r="F20" s="18">
        <v>50</v>
      </c>
      <c r="G20" s="18">
        <v>1</v>
      </c>
      <c r="H20" s="16"/>
      <c r="I20" s="16" t="s">
        <v>23</v>
      </c>
      <c r="J20" s="16" t="s">
        <v>46</v>
      </c>
      <c r="K20" s="16" t="s">
        <v>287</v>
      </c>
      <c r="L20" s="16">
        <v>2</v>
      </c>
      <c r="M20" s="16" t="s">
        <v>637</v>
      </c>
      <c r="N20" s="16" t="s">
        <v>629</v>
      </c>
    </row>
    <row r="21" spans="1:14" ht="63">
      <c r="A21" s="16" t="s">
        <v>609</v>
      </c>
      <c r="B21" s="18">
        <v>1994</v>
      </c>
      <c r="C21" s="18">
        <v>9</v>
      </c>
      <c r="D21" s="18">
        <v>24</v>
      </c>
      <c r="E21" s="18">
        <v>6</v>
      </c>
      <c r="F21" s="18"/>
      <c r="G21" s="18">
        <v>72</v>
      </c>
      <c r="H21" s="16"/>
      <c r="I21" s="16" t="s">
        <v>23</v>
      </c>
      <c r="J21" s="16" t="s">
        <v>24</v>
      </c>
      <c r="K21" s="16" t="s">
        <v>25</v>
      </c>
      <c r="L21" s="16">
        <v>3</v>
      </c>
      <c r="M21" s="16" t="s">
        <v>638</v>
      </c>
      <c r="N21" s="16" t="s">
        <v>629</v>
      </c>
    </row>
    <row r="22" spans="1:14" ht="63">
      <c r="A22" s="16" t="s">
        <v>609</v>
      </c>
      <c r="B22" s="18">
        <v>1994</v>
      </c>
      <c r="C22" s="18">
        <v>9</v>
      </c>
      <c r="D22" s="18">
        <v>27</v>
      </c>
      <c r="E22" s="18">
        <v>6</v>
      </c>
      <c r="F22" s="18"/>
      <c r="G22" s="18">
        <v>72</v>
      </c>
      <c r="H22" s="16"/>
      <c r="I22" s="16" t="s">
        <v>23</v>
      </c>
      <c r="J22" s="16" t="s">
        <v>24</v>
      </c>
      <c r="K22" s="16" t="s">
        <v>25</v>
      </c>
      <c r="L22" s="16">
        <v>3</v>
      </c>
      <c r="M22" s="16" t="s">
        <v>639</v>
      </c>
      <c r="N22" s="16" t="s">
        <v>629</v>
      </c>
    </row>
    <row r="23" spans="1:14" ht="63">
      <c r="A23" s="16" t="s">
        <v>609</v>
      </c>
      <c r="B23" s="18">
        <v>1994</v>
      </c>
      <c r="C23" s="18">
        <v>9</v>
      </c>
      <c r="D23" s="18">
        <v>30</v>
      </c>
      <c r="E23" s="18"/>
      <c r="F23" s="18"/>
      <c r="G23" s="18">
        <v>600</v>
      </c>
      <c r="H23" s="16"/>
      <c r="I23" s="16" t="s">
        <v>23</v>
      </c>
      <c r="J23" s="16" t="s">
        <v>24</v>
      </c>
      <c r="K23" s="16" t="s">
        <v>25</v>
      </c>
      <c r="L23" s="16">
        <v>3</v>
      </c>
      <c r="M23" s="16" t="s">
        <v>640</v>
      </c>
      <c r="N23" s="16" t="s">
        <v>629</v>
      </c>
    </row>
    <row r="24" spans="1:14" ht="63">
      <c r="A24" s="16" t="s">
        <v>609</v>
      </c>
      <c r="B24" s="18">
        <v>1994</v>
      </c>
      <c r="C24" s="18">
        <v>9</v>
      </c>
      <c r="D24" s="18">
        <v>20</v>
      </c>
      <c r="E24" s="18"/>
      <c r="F24" s="18"/>
      <c r="G24" s="18">
        <v>240</v>
      </c>
      <c r="H24" s="16"/>
      <c r="I24" s="16" t="s">
        <v>23</v>
      </c>
      <c r="J24" s="16" t="s">
        <v>24</v>
      </c>
      <c r="K24" s="16" t="s">
        <v>613</v>
      </c>
      <c r="L24" s="16">
        <v>2</v>
      </c>
      <c r="M24" s="16" t="s">
        <v>641</v>
      </c>
      <c r="N24" s="16" t="s">
        <v>629</v>
      </c>
    </row>
    <row r="25" spans="1:14" ht="21">
      <c r="A25" s="16" t="s">
        <v>609</v>
      </c>
      <c r="B25" s="18">
        <v>1994</v>
      </c>
      <c r="C25" s="18">
        <v>10</v>
      </c>
      <c r="D25" s="18">
        <v>2</v>
      </c>
      <c r="E25" s="18"/>
      <c r="F25" s="18"/>
      <c r="G25" s="16"/>
      <c r="H25" s="16"/>
      <c r="I25" s="16" t="s">
        <v>23</v>
      </c>
      <c r="J25" s="16" t="s">
        <v>46</v>
      </c>
      <c r="K25" s="16" t="s">
        <v>642</v>
      </c>
      <c r="L25" s="16">
        <v>0</v>
      </c>
      <c r="M25" s="16" t="s">
        <v>643</v>
      </c>
      <c r="N25" s="16" t="s">
        <v>644</v>
      </c>
    </row>
    <row r="26" spans="1:14" ht="63">
      <c r="A26" s="16" t="s">
        <v>609</v>
      </c>
      <c r="B26" s="18">
        <v>1994</v>
      </c>
      <c r="C26" s="18">
        <v>10</v>
      </c>
      <c r="D26" s="18">
        <v>1</v>
      </c>
      <c r="E26" s="18"/>
      <c r="F26" s="18"/>
      <c r="G26" s="18">
        <v>744</v>
      </c>
      <c r="H26" s="16"/>
      <c r="I26" s="16" t="s">
        <v>23</v>
      </c>
      <c r="J26" s="16" t="s">
        <v>24</v>
      </c>
      <c r="K26" s="16" t="s">
        <v>25</v>
      </c>
      <c r="L26" s="16">
        <v>4</v>
      </c>
      <c r="M26" s="16" t="s">
        <v>645</v>
      </c>
      <c r="N26" s="16" t="s">
        <v>627</v>
      </c>
    </row>
    <row r="27" spans="1:14" ht="42">
      <c r="A27" s="16" t="s">
        <v>609</v>
      </c>
      <c r="B27" s="18">
        <v>1994</v>
      </c>
      <c r="C27" s="18">
        <v>10</v>
      </c>
      <c r="D27" s="18">
        <v>14</v>
      </c>
      <c r="E27" s="18">
        <v>6</v>
      </c>
      <c r="F27" s="18">
        <v>40</v>
      </c>
      <c r="G27" s="16"/>
      <c r="H27" s="16"/>
      <c r="I27" s="16" t="s">
        <v>23</v>
      </c>
      <c r="J27" s="16" t="s">
        <v>46</v>
      </c>
      <c r="K27" s="16" t="s">
        <v>25</v>
      </c>
      <c r="L27" s="16">
        <v>4</v>
      </c>
      <c r="M27" s="16" t="s">
        <v>646</v>
      </c>
      <c r="N27" s="16" t="s">
        <v>647</v>
      </c>
    </row>
    <row r="28" spans="1:14" ht="42">
      <c r="A28" s="16" t="s">
        <v>609</v>
      </c>
      <c r="B28" s="18">
        <v>1994</v>
      </c>
      <c r="C28" s="18">
        <v>10</v>
      </c>
      <c r="D28" s="18">
        <v>16</v>
      </c>
      <c r="E28" s="18">
        <v>21</v>
      </c>
      <c r="F28" s="18">
        <v>25</v>
      </c>
      <c r="G28" s="16"/>
      <c r="H28" s="16"/>
      <c r="I28" s="16" t="s">
        <v>23</v>
      </c>
      <c r="J28" s="16" t="s">
        <v>46</v>
      </c>
      <c r="K28" s="16" t="s">
        <v>25</v>
      </c>
      <c r="L28" s="16">
        <v>4</v>
      </c>
      <c r="M28" s="16" t="s">
        <v>646</v>
      </c>
      <c r="N28" s="16" t="s">
        <v>647</v>
      </c>
    </row>
    <row r="29" spans="1:14" ht="42">
      <c r="A29" s="16" t="s">
        <v>609</v>
      </c>
      <c r="B29" s="18">
        <v>1994</v>
      </c>
      <c r="C29" s="18">
        <v>11</v>
      </c>
      <c r="D29" s="18">
        <v>1</v>
      </c>
      <c r="E29" s="18"/>
      <c r="F29" s="18"/>
      <c r="G29" s="16">
        <v>96</v>
      </c>
      <c r="H29" s="16"/>
      <c r="I29" s="16" t="s">
        <v>23</v>
      </c>
      <c r="J29" s="16" t="s">
        <v>24</v>
      </c>
      <c r="K29" s="16" t="s">
        <v>25</v>
      </c>
      <c r="L29" s="16">
        <v>4</v>
      </c>
      <c r="M29" s="16" t="s">
        <v>648</v>
      </c>
      <c r="N29" s="16" t="s">
        <v>649</v>
      </c>
    </row>
    <row r="30" spans="1:14" ht="42">
      <c r="A30" s="16" t="s">
        <v>609</v>
      </c>
      <c r="B30" s="18">
        <v>1994</v>
      </c>
      <c r="C30" s="18">
        <v>11</v>
      </c>
      <c r="D30" s="18">
        <v>5</v>
      </c>
      <c r="E30" s="18"/>
      <c r="F30" s="18"/>
      <c r="G30" s="16"/>
      <c r="H30" s="16"/>
      <c r="I30" s="16" t="s">
        <v>23</v>
      </c>
      <c r="J30" s="16" t="s">
        <v>46</v>
      </c>
      <c r="K30" s="16" t="s">
        <v>25</v>
      </c>
      <c r="L30" s="16">
        <v>4</v>
      </c>
      <c r="M30" s="16" t="s">
        <v>650</v>
      </c>
      <c r="N30" s="16" t="s">
        <v>649</v>
      </c>
    </row>
    <row r="31" spans="1:14" ht="42">
      <c r="A31" s="16" t="s">
        <v>609</v>
      </c>
      <c r="B31" s="18">
        <v>1994</v>
      </c>
      <c r="C31" s="18">
        <v>11</v>
      </c>
      <c r="D31" s="18">
        <v>6</v>
      </c>
      <c r="E31" s="18"/>
      <c r="F31" s="18"/>
      <c r="G31" s="16"/>
      <c r="H31" s="16"/>
      <c r="I31" s="16" t="s">
        <v>23</v>
      </c>
      <c r="J31" s="16" t="s">
        <v>46</v>
      </c>
      <c r="K31" s="16" t="s">
        <v>25</v>
      </c>
      <c r="L31" s="16">
        <v>4</v>
      </c>
      <c r="M31" s="16" t="s">
        <v>651</v>
      </c>
      <c r="N31" s="16" t="s">
        <v>649</v>
      </c>
    </row>
    <row r="32" spans="1:14" ht="42">
      <c r="A32" s="16" t="s">
        <v>609</v>
      </c>
      <c r="B32" s="18">
        <v>1994</v>
      </c>
      <c r="C32" s="18">
        <v>11</v>
      </c>
      <c r="D32" s="18">
        <v>9</v>
      </c>
      <c r="E32" s="18"/>
      <c r="F32" s="18"/>
      <c r="G32" s="16"/>
      <c r="H32" s="16"/>
      <c r="I32" s="16" t="s">
        <v>23</v>
      </c>
      <c r="J32" s="16" t="s">
        <v>46</v>
      </c>
      <c r="K32" s="16" t="s">
        <v>25</v>
      </c>
      <c r="L32" s="16">
        <v>4</v>
      </c>
      <c r="M32" s="16" t="s">
        <v>650</v>
      </c>
      <c r="N32" s="16" t="s">
        <v>649</v>
      </c>
    </row>
    <row r="33" spans="1:14" ht="42">
      <c r="A33" s="16" t="s">
        <v>609</v>
      </c>
      <c r="B33" s="18">
        <v>1994</v>
      </c>
      <c r="C33" s="18">
        <v>11</v>
      </c>
      <c r="D33" s="18">
        <v>9</v>
      </c>
      <c r="E33" s="18"/>
      <c r="F33" s="18"/>
      <c r="G33" s="16">
        <v>240</v>
      </c>
      <c r="H33" s="16"/>
      <c r="I33" s="16" t="s">
        <v>23</v>
      </c>
      <c r="J33" s="16" t="s">
        <v>24</v>
      </c>
      <c r="K33" s="16" t="s">
        <v>652</v>
      </c>
      <c r="L33" s="16">
        <v>3</v>
      </c>
      <c r="M33" s="16" t="s">
        <v>653</v>
      </c>
      <c r="N33" s="16" t="s">
        <v>649</v>
      </c>
    </row>
    <row r="34" spans="1:14" ht="42">
      <c r="A34" s="16" t="s">
        <v>609</v>
      </c>
      <c r="B34" s="18">
        <v>1994</v>
      </c>
      <c r="C34" s="18">
        <v>11</v>
      </c>
      <c r="D34" s="18">
        <v>19</v>
      </c>
      <c r="E34" s="18"/>
      <c r="F34" s="18"/>
      <c r="G34" s="16"/>
      <c r="H34" s="16"/>
      <c r="I34" s="16" t="s">
        <v>23</v>
      </c>
      <c r="J34" s="16" t="s">
        <v>46</v>
      </c>
      <c r="K34" s="16" t="s">
        <v>25</v>
      </c>
      <c r="L34" s="16">
        <v>4</v>
      </c>
      <c r="M34" s="16" t="s">
        <v>654</v>
      </c>
      <c r="N34" s="16" t="s">
        <v>649</v>
      </c>
    </row>
    <row r="35" spans="1:14" ht="42">
      <c r="A35" s="16" t="s">
        <v>609</v>
      </c>
      <c r="B35" s="18">
        <v>1994</v>
      </c>
      <c r="C35" s="18">
        <v>11</v>
      </c>
      <c r="D35" s="18">
        <v>19</v>
      </c>
      <c r="E35" s="18"/>
      <c r="F35" s="18"/>
      <c r="G35" s="16">
        <v>264</v>
      </c>
      <c r="H35" s="16"/>
      <c r="I35" s="16" t="s">
        <v>23</v>
      </c>
      <c r="J35" s="16" t="s">
        <v>24</v>
      </c>
      <c r="K35" s="16" t="s">
        <v>25</v>
      </c>
      <c r="L35" s="16">
        <v>4</v>
      </c>
      <c r="M35" s="16" t="s">
        <v>655</v>
      </c>
      <c r="N35" s="16" t="s">
        <v>649</v>
      </c>
    </row>
    <row r="36" spans="1:14" ht="42">
      <c r="A36" s="16" t="s">
        <v>609</v>
      </c>
      <c r="B36" s="18">
        <v>1994</v>
      </c>
      <c r="C36" s="18">
        <v>11</v>
      </c>
      <c r="D36" s="18">
        <v>1</v>
      </c>
      <c r="E36" s="18"/>
      <c r="F36" s="18"/>
      <c r="G36" s="16">
        <v>7200</v>
      </c>
      <c r="H36" s="16"/>
      <c r="I36" s="16" t="s">
        <v>23</v>
      </c>
      <c r="J36" s="16" t="s">
        <v>24</v>
      </c>
      <c r="K36" s="16" t="s">
        <v>613</v>
      </c>
      <c r="L36" s="16">
        <v>3</v>
      </c>
      <c r="M36" s="16" t="s">
        <v>656</v>
      </c>
      <c r="N36" s="16" t="s">
        <v>649</v>
      </c>
    </row>
    <row r="37" spans="1:14" ht="42">
      <c r="A37" s="16" t="s">
        <v>609</v>
      </c>
      <c r="B37" s="18">
        <v>1994</v>
      </c>
      <c r="C37" s="18">
        <v>12</v>
      </c>
      <c r="D37" s="18">
        <v>1</v>
      </c>
      <c r="E37" s="18"/>
      <c r="F37" s="18"/>
      <c r="G37" s="16">
        <v>48</v>
      </c>
      <c r="H37" s="16"/>
      <c r="I37" s="16" t="s">
        <v>23</v>
      </c>
      <c r="J37" s="16" t="s">
        <v>24</v>
      </c>
      <c r="K37" s="16" t="s">
        <v>642</v>
      </c>
      <c r="L37" s="16">
        <v>1</v>
      </c>
      <c r="M37" s="16" t="s">
        <v>657</v>
      </c>
      <c r="N37" s="16" t="s">
        <v>658</v>
      </c>
    </row>
    <row r="38" spans="1:14" ht="42">
      <c r="A38" s="16" t="s">
        <v>609</v>
      </c>
      <c r="B38" s="18">
        <v>1994</v>
      </c>
      <c r="C38" s="18">
        <v>12</v>
      </c>
      <c r="D38" s="18">
        <v>3</v>
      </c>
      <c r="E38" s="18">
        <v>23</v>
      </c>
      <c r="F38" s="18">
        <v>0</v>
      </c>
      <c r="G38" s="18">
        <v>48</v>
      </c>
      <c r="H38" s="16"/>
      <c r="I38" s="16" t="s">
        <v>23</v>
      </c>
      <c r="J38" s="16" t="s">
        <v>24</v>
      </c>
      <c r="K38" s="16" t="s">
        <v>25</v>
      </c>
      <c r="L38" s="16">
        <v>3</v>
      </c>
      <c r="M38" s="16" t="s">
        <v>659</v>
      </c>
      <c r="N38" s="16" t="s">
        <v>658</v>
      </c>
    </row>
    <row r="39" spans="1:14" ht="42">
      <c r="A39" s="16" t="s">
        <v>609</v>
      </c>
      <c r="B39" s="18">
        <v>1994</v>
      </c>
      <c r="C39" s="18">
        <v>12</v>
      </c>
      <c r="D39" s="18">
        <v>5</v>
      </c>
      <c r="E39" s="18"/>
      <c r="F39" s="18"/>
      <c r="G39" s="16"/>
      <c r="H39" s="16"/>
      <c r="I39" s="16" t="s">
        <v>23</v>
      </c>
      <c r="J39" s="16" t="s">
        <v>46</v>
      </c>
      <c r="K39" s="16" t="s">
        <v>25</v>
      </c>
      <c r="L39" s="16">
        <v>4</v>
      </c>
      <c r="M39" s="16" t="s">
        <v>660</v>
      </c>
      <c r="N39" s="16" t="s">
        <v>658</v>
      </c>
    </row>
    <row r="40" spans="1:14" ht="42">
      <c r="A40" s="16" t="s">
        <v>609</v>
      </c>
      <c r="B40" s="18">
        <v>1994</v>
      </c>
      <c r="C40" s="18">
        <v>12</v>
      </c>
      <c r="D40" s="18">
        <v>5</v>
      </c>
      <c r="E40" s="18"/>
      <c r="F40" s="18"/>
      <c r="G40" s="16">
        <v>336</v>
      </c>
      <c r="H40" s="16"/>
      <c r="I40" s="16" t="s">
        <v>23</v>
      </c>
      <c r="J40" s="16" t="s">
        <v>24</v>
      </c>
      <c r="K40" s="16" t="s">
        <v>25</v>
      </c>
      <c r="L40" s="16">
        <v>3</v>
      </c>
      <c r="M40" s="16" t="s">
        <v>661</v>
      </c>
      <c r="N40" s="16" t="s">
        <v>658</v>
      </c>
    </row>
    <row r="41" spans="1:14" ht="42">
      <c r="A41" s="16" t="s">
        <v>609</v>
      </c>
      <c r="B41" s="18">
        <v>1994</v>
      </c>
      <c r="C41" s="18">
        <v>12</v>
      </c>
      <c r="D41" s="18">
        <v>9</v>
      </c>
      <c r="E41" s="18"/>
      <c r="F41" s="18"/>
      <c r="G41" s="16"/>
      <c r="H41" s="16"/>
      <c r="I41" s="16" t="s">
        <v>23</v>
      </c>
      <c r="J41" s="16" t="s">
        <v>46</v>
      </c>
      <c r="K41" s="16" t="s">
        <v>25</v>
      </c>
      <c r="L41" s="16">
        <v>2</v>
      </c>
      <c r="M41" s="16" t="s">
        <v>662</v>
      </c>
      <c r="N41" s="16" t="s">
        <v>658</v>
      </c>
    </row>
    <row r="42" spans="1:14" ht="42">
      <c r="A42" s="16" t="s">
        <v>609</v>
      </c>
      <c r="B42" s="18">
        <v>1994</v>
      </c>
      <c r="C42" s="18">
        <v>12</v>
      </c>
      <c r="D42" s="18">
        <v>19</v>
      </c>
      <c r="E42" s="18"/>
      <c r="F42" s="18"/>
      <c r="G42" s="16"/>
      <c r="H42" s="16"/>
      <c r="I42" s="16" t="s">
        <v>23</v>
      </c>
      <c r="J42" s="16" t="s">
        <v>46</v>
      </c>
      <c r="K42" s="16"/>
      <c r="L42" s="16">
        <v>2</v>
      </c>
      <c r="M42" s="16" t="s">
        <v>663</v>
      </c>
      <c r="N42" s="16" t="s">
        <v>658</v>
      </c>
    </row>
    <row r="43" spans="1:14" ht="42">
      <c r="A43" s="16" t="s">
        <v>609</v>
      </c>
      <c r="B43" s="18">
        <v>1994</v>
      </c>
      <c r="C43" s="18">
        <v>12</v>
      </c>
      <c r="D43" s="18">
        <v>23</v>
      </c>
      <c r="E43" s="18"/>
      <c r="F43" s="18"/>
      <c r="G43" s="16">
        <v>1248</v>
      </c>
      <c r="H43" s="16"/>
      <c r="I43" s="16" t="s">
        <v>23</v>
      </c>
      <c r="J43" s="16" t="s">
        <v>24</v>
      </c>
      <c r="K43" s="16" t="s">
        <v>642</v>
      </c>
      <c r="L43" s="16">
        <v>1</v>
      </c>
      <c r="M43" s="16" t="s">
        <v>664</v>
      </c>
      <c r="N43" s="16" t="s">
        <v>658</v>
      </c>
    </row>
    <row r="44" spans="1:14" ht="42">
      <c r="A44" s="16" t="s">
        <v>609</v>
      </c>
      <c r="B44" s="18">
        <v>1995</v>
      </c>
      <c r="C44" s="18">
        <v>2</v>
      </c>
      <c r="D44" s="18">
        <v>13</v>
      </c>
      <c r="E44" s="18">
        <v>1</v>
      </c>
      <c r="F44" s="18">
        <v>0</v>
      </c>
      <c r="G44" s="16"/>
      <c r="H44" s="16"/>
      <c r="I44" s="16" t="s">
        <v>23</v>
      </c>
      <c r="J44" s="16" t="s">
        <v>46</v>
      </c>
      <c r="K44" s="16" t="s">
        <v>25</v>
      </c>
      <c r="L44" s="16">
        <v>3</v>
      </c>
      <c r="M44" s="16" t="s">
        <v>665</v>
      </c>
      <c r="N44" s="16" t="s">
        <v>666</v>
      </c>
    </row>
    <row r="45" spans="1:14" ht="42">
      <c r="A45" s="16" t="s">
        <v>609</v>
      </c>
      <c r="B45" s="18">
        <v>1995</v>
      </c>
      <c r="C45" s="18">
        <v>2</v>
      </c>
      <c r="D45" s="18">
        <v>13</v>
      </c>
      <c r="E45" s="18">
        <v>1</v>
      </c>
      <c r="F45" s="18"/>
      <c r="G45" s="16">
        <v>384</v>
      </c>
      <c r="H45" s="16"/>
      <c r="I45" s="16" t="s">
        <v>23</v>
      </c>
      <c r="J45" s="16" t="s">
        <v>24</v>
      </c>
      <c r="K45" s="16" t="s">
        <v>25</v>
      </c>
      <c r="L45" s="16">
        <v>4</v>
      </c>
      <c r="M45" s="16" t="s">
        <v>667</v>
      </c>
      <c r="N45" s="16" t="s">
        <v>666</v>
      </c>
    </row>
    <row r="46" spans="1:14" ht="42">
      <c r="A46" s="16" t="s">
        <v>609</v>
      </c>
      <c r="B46" s="18">
        <v>1995</v>
      </c>
      <c r="C46" s="18">
        <v>3</v>
      </c>
      <c r="D46" s="18">
        <v>1</v>
      </c>
      <c r="E46" s="18"/>
      <c r="F46" s="18"/>
      <c r="G46" s="16">
        <v>744</v>
      </c>
      <c r="H46" s="16"/>
      <c r="I46" s="16" t="s">
        <v>23</v>
      </c>
      <c r="J46" s="16" t="s">
        <v>24</v>
      </c>
      <c r="K46" s="16" t="s">
        <v>25</v>
      </c>
      <c r="L46" s="16">
        <v>3</v>
      </c>
      <c r="M46" s="16" t="s">
        <v>668</v>
      </c>
      <c r="N46" s="16" t="s">
        <v>669</v>
      </c>
    </row>
    <row r="47" spans="1:14" ht="21">
      <c r="A47" s="16" t="s">
        <v>609</v>
      </c>
      <c r="B47" s="18">
        <v>1995</v>
      </c>
      <c r="C47" s="18">
        <v>4</v>
      </c>
      <c r="D47" s="18">
        <v>1</v>
      </c>
      <c r="E47" s="18"/>
      <c r="F47" s="18"/>
      <c r="G47" s="16">
        <v>384</v>
      </c>
      <c r="H47" s="16"/>
      <c r="I47" s="16" t="s">
        <v>23</v>
      </c>
      <c r="J47" s="16" t="s">
        <v>24</v>
      </c>
      <c r="K47" s="16" t="s">
        <v>25</v>
      </c>
      <c r="L47" s="16">
        <v>4</v>
      </c>
      <c r="M47" s="16" t="s">
        <v>670</v>
      </c>
      <c r="N47" s="16" t="s">
        <v>671</v>
      </c>
    </row>
    <row r="48" spans="1:14" ht="147">
      <c r="A48" s="16" t="s">
        <v>609</v>
      </c>
      <c r="B48" s="18">
        <v>1995</v>
      </c>
      <c r="C48" s="18">
        <v>4</v>
      </c>
      <c r="D48" s="18">
        <v>16</v>
      </c>
      <c r="E48" s="18"/>
      <c r="F48" s="18"/>
      <c r="G48" s="16">
        <v>5424</v>
      </c>
      <c r="H48" s="16"/>
      <c r="I48" s="16" t="s">
        <v>23</v>
      </c>
      <c r="J48" s="16" t="s">
        <v>24</v>
      </c>
      <c r="K48" s="16" t="s">
        <v>642</v>
      </c>
      <c r="L48" s="16">
        <v>2</v>
      </c>
      <c r="M48" s="16" t="s">
        <v>672</v>
      </c>
      <c r="N48" s="16" t="s">
        <v>673</v>
      </c>
    </row>
    <row r="49" spans="1:14" ht="42">
      <c r="A49" s="16" t="s">
        <v>609</v>
      </c>
      <c r="B49" s="18">
        <v>1995</v>
      </c>
      <c r="C49" s="18">
        <v>11</v>
      </c>
      <c r="D49" s="18">
        <v>28</v>
      </c>
      <c r="E49" s="18">
        <v>10</v>
      </c>
      <c r="F49" s="18">
        <v>20</v>
      </c>
      <c r="G49" s="16"/>
      <c r="H49" s="16"/>
      <c r="I49" s="16" t="s">
        <v>23</v>
      </c>
      <c r="J49" s="16" t="s">
        <v>46</v>
      </c>
      <c r="K49" s="16" t="s">
        <v>25</v>
      </c>
      <c r="L49" s="16">
        <v>2</v>
      </c>
      <c r="M49" s="16" t="s">
        <v>674</v>
      </c>
      <c r="N49" s="16" t="s">
        <v>675</v>
      </c>
    </row>
    <row r="50" spans="1:14" ht="42">
      <c r="A50" s="16" t="s">
        <v>609</v>
      </c>
      <c r="B50" s="18">
        <v>1995</v>
      </c>
      <c r="C50" s="18">
        <v>11</v>
      </c>
      <c r="D50" s="18">
        <v>28</v>
      </c>
      <c r="E50" s="18">
        <v>10</v>
      </c>
      <c r="F50" s="18">
        <v>20</v>
      </c>
      <c r="G50" s="18">
        <v>58</v>
      </c>
      <c r="H50" s="16"/>
      <c r="I50" s="16" t="s">
        <v>23</v>
      </c>
      <c r="J50" s="16" t="s">
        <v>24</v>
      </c>
      <c r="K50" s="16" t="s">
        <v>25</v>
      </c>
      <c r="L50" s="16">
        <v>3</v>
      </c>
      <c r="M50" s="16" t="s">
        <v>676</v>
      </c>
      <c r="N50" s="16" t="s">
        <v>675</v>
      </c>
    </row>
    <row r="51" spans="1:14" ht="42">
      <c r="A51" s="16" t="s">
        <v>609</v>
      </c>
      <c r="B51" s="18">
        <v>1995</v>
      </c>
      <c r="C51" s="18">
        <v>12</v>
      </c>
      <c r="D51" s="18">
        <v>1</v>
      </c>
      <c r="E51" s="18"/>
      <c r="F51" s="18"/>
      <c r="G51" s="16">
        <v>2160</v>
      </c>
      <c r="H51" s="16"/>
      <c r="I51" s="16" t="s">
        <v>23</v>
      </c>
      <c r="J51" s="16" t="s">
        <v>24</v>
      </c>
      <c r="K51" s="16" t="s">
        <v>25</v>
      </c>
      <c r="L51" s="16">
        <v>3</v>
      </c>
      <c r="M51" s="16" t="s">
        <v>677</v>
      </c>
      <c r="N51" s="16" t="s">
        <v>675</v>
      </c>
    </row>
    <row r="52" spans="1:14" ht="42">
      <c r="A52" s="16" t="s">
        <v>609</v>
      </c>
      <c r="B52" s="18">
        <v>1996</v>
      </c>
      <c r="C52" s="18">
        <v>1</v>
      </c>
      <c r="D52" s="18">
        <v>3</v>
      </c>
      <c r="E52" s="18"/>
      <c r="F52" s="18"/>
      <c r="G52" s="16"/>
      <c r="H52" s="16"/>
      <c r="I52" s="16" t="s">
        <v>23</v>
      </c>
      <c r="J52" s="16" t="s">
        <v>46</v>
      </c>
      <c r="K52" s="16" t="s">
        <v>25</v>
      </c>
      <c r="L52" s="16">
        <v>4</v>
      </c>
      <c r="M52" s="16" t="s">
        <v>678</v>
      </c>
      <c r="N52" s="16" t="s">
        <v>679</v>
      </c>
    </row>
    <row r="53" spans="1:14" ht="42">
      <c r="A53" s="16" t="s">
        <v>609</v>
      </c>
      <c r="B53" s="18">
        <v>1996</v>
      </c>
      <c r="C53" s="18">
        <v>1</v>
      </c>
      <c r="D53" s="18">
        <v>17</v>
      </c>
      <c r="E53" s="18"/>
      <c r="F53" s="18"/>
      <c r="G53" s="16"/>
      <c r="H53" s="16"/>
      <c r="I53" s="16" t="s">
        <v>23</v>
      </c>
      <c r="J53" s="16" t="s">
        <v>46</v>
      </c>
      <c r="K53" s="16" t="s">
        <v>25</v>
      </c>
      <c r="L53" s="16">
        <v>4</v>
      </c>
      <c r="M53" s="16" t="s">
        <v>678</v>
      </c>
      <c r="N53" s="16" t="s">
        <v>679</v>
      </c>
    </row>
    <row r="54" spans="1:14" ht="42">
      <c r="A54" s="16" t="s">
        <v>609</v>
      </c>
      <c r="B54" s="18">
        <v>1996</v>
      </c>
      <c r="C54" s="18">
        <v>1</v>
      </c>
      <c r="D54" s="18">
        <v>19</v>
      </c>
      <c r="E54" s="18"/>
      <c r="F54" s="18"/>
      <c r="G54" s="16"/>
      <c r="H54" s="16"/>
      <c r="I54" s="16" t="s">
        <v>23</v>
      </c>
      <c r="J54" s="16" t="s">
        <v>46</v>
      </c>
      <c r="K54" s="16" t="s">
        <v>25</v>
      </c>
      <c r="L54" s="16">
        <v>4</v>
      </c>
      <c r="M54" s="16" t="s">
        <v>678</v>
      </c>
      <c r="N54" s="16" t="s">
        <v>679</v>
      </c>
    </row>
    <row r="55" spans="1:14" ht="42">
      <c r="A55" s="16" t="s">
        <v>609</v>
      </c>
      <c r="B55" s="18">
        <v>1996</v>
      </c>
      <c r="C55" s="18">
        <v>1</v>
      </c>
      <c r="D55" s="18">
        <v>24</v>
      </c>
      <c r="E55" s="18"/>
      <c r="F55" s="18"/>
      <c r="G55" s="16"/>
      <c r="H55" s="16"/>
      <c r="I55" s="16" t="s">
        <v>23</v>
      </c>
      <c r="J55" s="16" t="s">
        <v>46</v>
      </c>
      <c r="K55" s="16" t="s">
        <v>25</v>
      </c>
      <c r="L55" s="16">
        <v>4</v>
      </c>
      <c r="M55" s="16" t="s">
        <v>678</v>
      </c>
      <c r="N55" s="16" t="s">
        <v>679</v>
      </c>
    </row>
    <row r="56" spans="1:14" ht="42">
      <c r="A56" s="16" t="s">
        <v>609</v>
      </c>
      <c r="B56" s="18">
        <v>1996</v>
      </c>
      <c r="C56" s="18">
        <v>2</v>
      </c>
      <c r="D56" s="18">
        <v>15</v>
      </c>
      <c r="E56" s="18"/>
      <c r="F56" s="18"/>
      <c r="G56" s="16"/>
      <c r="H56" s="16"/>
      <c r="I56" s="16" t="s">
        <v>23</v>
      </c>
      <c r="J56" s="16" t="s">
        <v>46</v>
      </c>
      <c r="K56" s="16" t="s">
        <v>287</v>
      </c>
      <c r="L56" s="16">
        <v>2</v>
      </c>
      <c r="M56" s="16" t="s">
        <v>680</v>
      </c>
      <c r="N56" s="16" t="s">
        <v>681</v>
      </c>
    </row>
    <row r="57" spans="1:14" ht="42">
      <c r="A57" s="16" t="s">
        <v>609</v>
      </c>
      <c r="B57" s="18">
        <v>1996</v>
      </c>
      <c r="C57" s="18">
        <v>3</v>
      </c>
      <c r="D57" s="18">
        <v>1</v>
      </c>
      <c r="E57" s="18"/>
      <c r="F57" s="18"/>
      <c r="G57" s="16">
        <v>744</v>
      </c>
      <c r="H57" s="16"/>
      <c r="I57" s="16" t="s">
        <v>23</v>
      </c>
      <c r="J57" s="16" t="s">
        <v>24</v>
      </c>
      <c r="K57" s="16" t="s">
        <v>25</v>
      </c>
      <c r="L57" s="16">
        <v>3</v>
      </c>
      <c r="M57" s="16" t="s">
        <v>682</v>
      </c>
      <c r="N57" s="16" t="s">
        <v>683</v>
      </c>
    </row>
    <row r="58" spans="1:14" ht="21">
      <c r="A58" s="16" t="s">
        <v>609</v>
      </c>
      <c r="B58" s="18">
        <v>1996</v>
      </c>
      <c r="C58" s="18">
        <v>4</v>
      </c>
      <c r="D58" s="18">
        <v>1</v>
      </c>
      <c r="E58" s="18"/>
      <c r="F58" s="18"/>
      <c r="G58" s="16">
        <v>744</v>
      </c>
      <c r="H58" s="16"/>
      <c r="I58" s="16" t="s">
        <v>23</v>
      </c>
      <c r="J58" s="16" t="s">
        <v>24</v>
      </c>
      <c r="K58" s="16" t="s">
        <v>25</v>
      </c>
      <c r="L58" s="16">
        <v>2</v>
      </c>
      <c r="M58" s="16" t="s">
        <v>684</v>
      </c>
      <c r="N58" s="16" t="s">
        <v>685</v>
      </c>
    </row>
    <row r="59" spans="1:14" ht="21">
      <c r="A59" s="16" t="s">
        <v>609</v>
      </c>
      <c r="B59" s="18">
        <v>1996</v>
      </c>
      <c r="C59" s="18">
        <v>5</v>
      </c>
      <c r="D59" s="18">
        <v>1</v>
      </c>
      <c r="E59" s="18"/>
      <c r="F59" s="18"/>
      <c r="G59" s="16"/>
      <c r="H59" s="16"/>
      <c r="I59" s="16" t="s">
        <v>23</v>
      </c>
      <c r="J59" s="16" t="s">
        <v>24</v>
      </c>
      <c r="K59" s="16" t="s">
        <v>25</v>
      </c>
      <c r="L59" s="16">
        <v>2</v>
      </c>
      <c r="M59" s="16" t="s">
        <v>684</v>
      </c>
      <c r="N59" s="16" t="s">
        <v>686</v>
      </c>
    </row>
    <row r="60" spans="1:14" ht="21">
      <c r="A60" s="16" t="s">
        <v>609</v>
      </c>
      <c r="B60" s="18">
        <v>1996</v>
      </c>
      <c r="C60" s="18">
        <v>5</v>
      </c>
      <c r="D60" s="18">
        <v>9</v>
      </c>
      <c r="E60" s="18">
        <v>15</v>
      </c>
      <c r="F60" s="18"/>
      <c r="G60" s="16"/>
      <c r="H60" s="16"/>
      <c r="I60" s="16" t="s">
        <v>23</v>
      </c>
      <c r="J60" s="16"/>
      <c r="K60" s="16" t="s">
        <v>25</v>
      </c>
      <c r="L60" s="16">
        <v>3</v>
      </c>
      <c r="M60" s="16" t="s">
        <v>687</v>
      </c>
      <c r="N60" s="16" t="s">
        <v>686</v>
      </c>
    </row>
    <row r="61" spans="1:14" ht="21">
      <c r="A61" s="16" t="s">
        <v>609</v>
      </c>
      <c r="B61" s="18">
        <v>1996</v>
      </c>
      <c r="C61" s="18">
        <v>5</v>
      </c>
      <c r="D61" s="18">
        <v>10</v>
      </c>
      <c r="E61" s="18">
        <v>8</v>
      </c>
      <c r="F61" s="18"/>
      <c r="G61" s="16"/>
      <c r="H61" s="16"/>
      <c r="I61" s="16" t="s">
        <v>23</v>
      </c>
      <c r="J61" s="16"/>
      <c r="K61" s="16" t="s">
        <v>25</v>
      </c>
      <c r="L61" s="16">
        <v>3</v>
      </c>
      <c r="M61" s="16" t="s">
        <v>688</v>
      </c>
      <c r="N61" s="16" t="s">
        <v>686</v>
      </c>
    </row>
    <row r="62" spans="1:14" ht="21">
      <c r="A62" s="16" t="s">
        <v>609</v>
      </c>
      <c r="B62" s="18">
        <v>1996</v>
      </c>
      <c r="C62" s="18">
        <v>5</v>
      </c>
      <c r="D62" s="18">
        <v>11</v>
      </c>
      <c r="E62" s="18">
        <v>2</v>
      </c>
      <c r="F62" s="18">
        <v>45</v>
      </c>
      <c r="G62" s="16">
        <v>0.5</v>
      </c>
      <c r="H62" s="16"/>
      <c r="I62" s="16" t="s">
        <v>23</v>
      </c>
      <c r="J62" s="16" t="s">
        <v>24</v>
      </c>
      <c r="K62" s="16" t="s">
        <v>25</v>
      </c>
      <c r="L62" s="16">
        <v>4</v>
      </c>
      <c r="M62" s="16" t="s">
        <v>689</v>
      </c>
      <c r="N62" s="16" t="s">
        <v>686</v>
      </c>
    </row>
    <row r="63" spans="1:14" ht="21">
      <c r="A63" s="16" t="s">
        <v>609</v>
      </c>
      <c r="B63" s="18">
        <v>1996</v>
      </c>
      <c r="C63" s="18">
        <v>5</v>
      </c>
      <c r="D63" s="18">
        <v>11</v>
      </c>
      <c r="E63" s="18">
        <v>3</v>
      </c>
      <c r="F63" s="18">
        <v>15</v>
      </c>
      <c r="G63" s="16"/>
      <c r="H63" s="16"/>
      <c r="I63" s="16" t="s">
        <v>23</v>
      </c>
      <c r="J63" s="16" t="s">
        <v>46</v>
      </c>
      <c r="K63" s="16" t="s">
        <v>287</v>
      </c>
      <c r="L63" s="16">
        <v>3</v>
      </c>
      <c r="M63" s="16" t="s">
        <v>690</v>
      </c>
      <c r="N63" s="16" t="s">
        <v>686</v>
      </c>
    </row>
    <row r="64" spans="1:14" ht="21">
      <c r="A64" s="16" t="s">
        <v>609</v>
      </c>
      <c r="B64" s="18">
        <v>1996</v>
      </c>
      <c r="C64" s="18">
        <v>5</v>
      </c>
      <c r="D64" s="18">
        <v>11</v>
      </c>
      <c r="E64" s="18">
        <v>4</v>
      </c>
      <c r="F64" s="18">
        <v>38</v>
      </c>
      <c r="G64" s="18">
        <v>44</v>
      </c>
      <c r="H64" s="16"/>
      <c r="I64" s="16" t="s">
        <v>23</v>
      </c>
      <c r="J64" s="16" t="s">
        <v>24</v>
      </c>
      <c r="K64" s="16" t="s">
        <v>25</v>
      </c>
      <c r="L64" s="16">
        <v>3</v>
      </c>
      <c r="M64" s="16" t="s">
        <v>691</v>
      </c>
      <c r="N64" s="16" t="s">
        <v>686</v>
      </c>
    </row>
    <row r="65" spans="1:14" ht="21">
      <c r="A65" s="16" t="s">
        <v>609</v>
      </c>
      <c r="B65" s="18">
        <v>1996</v>
      </c>
      <c r="C65" s="18">
        <v>5</v>
      </c>
      <c r="D65" s="18">
        <v>12</v>
      </c>
      <c r="E65" s="18">
        <v>23</v>
      </c>
      <c r="F65" s="18">
        <v>59</v>
      </c>
      <c r="G65" s="18">
        <v>72</v>
      </c>
      <c r="H65" s="16"/>
      <c r="I65" s="16" t="s">
        <v>23</v>
      </c>
      <c r="J65" s="16" t="s">
        <v>24</v>
      </c>
      <c r="K65" s="16"/>
      <c r="L65" s="16">
        <v>2</v>
      </c>
      <c r="M65" s="16" t="s">
        <v>692</v>
      </c>
      <c r="N65" s="16" t="s">
        <v>686</v>
      </c>
    </row>
    <row r="66" spans="1:14" ht="21">
      <c r="A66" s="16" t="s">
        <v>609</v>
      </c>
      <c r="B66" s="18">
        <v>1996</v>
      </c>
      <c r="C66" s="18">
        <v>5</v>
      </c>
      <c r="D66" s="18">
        <v>15</v>
      </c>
      <c r="E66" s="18"/>
      <c r="F66" s="18"/>
      <c r="G66" s="16"/>
      <c r="H66" s="16"/>
      <c r="I66" s="16" t="s">
        <v>23</v>
      </c>
      <c r="J66" s="16" t="s">
        <v>46</v>
      </c>
      <c r="K66" s="16" t="s">
        <v>25</v>
      </c>
      <c r="L66" s="16">
        <v>3</v>
      </c>
      <c r="M66" s="16" t="s">
        <v>693</v>
      </c>
      <c r="N66" s="16" t="s">
        <v>686</v>
      </c>
    </row>
    <row r="67" spans="1:14" ht="21">
      <c r="A67" s="16" t="s">
        <v>609</v>
      </c>
      <c r="B67" s="18">
        <v>1996</v>
      </c>
      <c r="C67" s="18">
        <v>5</v>
      </c>
      <c r="D67" s="18">
        <v>15</v>
      </c>
      <c r="E67" s="18"/>
      <c r="F67" s="18"/>
      <c r="G67" s="16">
        <v>384</v>
      </c>
      <c r="H67" s="16"/>
      <c r="I67" s="16" t="s">
        <v>23</v>
      </c>
      <c r="J67" s="16" t="s">
        <v>24</v>
      </c>
      <c r="K67" s="16" t="s">
        <v>25</v>
      </c>
      <c r="L67" s="16">
        <v>3</v>
      </c>
      <c r="M67" s="16" t="s">
        <v>694</v>
      </c>
      <c r="N67" s="16" t="s">
        <v>686</v>
      </c>
    </row>
    <row r="68" spans="1:14" ht="21">
      <c r="A68" s="16" t="s">
        <v>609</v>
      </c>
      <c r="B68" s="18">
        <v>1996</v>
      </c>
      <c r="C68" s="18">
        <v>6</v>
      </c>
      <c r="D68" s="18">
        <v>1</v>
      </c>
      <c r="E68" s="18"/>
      <c r="F68" s="18"/>
      <c r="G68" s="16">
        <v>720</v>
      </c>
      <c r="H68" s="16"/>
      <c r="I68" s="16" t="s">
        <v>23</v>
      </c>
      <c r="J68" s="16" t="s">
        <v>24</v>
      </c>
      <c r="K68" s="16" t="s">
        <v>25</v>
      </c>
      <c r="L68" s="16">
        <v>3</v>
      </c>
      <c r="M68" s="16" t="s">
        <v>695</v>
      </c>
      <c r="N68" s="16" t="s">
        <v>696</v>
      </c>
    </row>
    <row r="69" spans="1:14" ht="21">
      <c r="A69" s="16" t="s">
        <v>609</v>
      </c>
      <c r="B69" s="18">
        <v>1996</v>
      </c>
      <c r="C69" s="18">
        <v>7</v>
      </c>
      <c r="D69" s="18">
        <v>1</v>
      </c>
      <c r="E69" s="18"/>
      <c r="F69" s="18"/>
      <c r="G69" s="16">
        <v>744</v>
      </c>
      <c r="H69" s="16"/>
      <c r="I69" s="16" t="s">
        <v>23</v>
      </c>
      <c r="J69" s="16" t="s">
        <v>24</v>
      </c>
      <c r="K69" s="16" t="s">
        <v>25</v>
      </c>
      <c r="L69" s="16">
        <v>3</v>
      </c>
      <c r="M69" s="16" t="s">
        <v>697</v>
      </c>
      <c r="N69" s="16" t="s">
        <v>698</v>
      </c>
    </row>
    <row r="70" spans="1:14" ht="42">
      <c r="A70" s="16" t="s">
        <v>609</v>
      </c>
      <c r="B70" s="18">
        <v>1996</v>
      </c>
      <c r="C70" s="18">
        <v>8</v>
      </c>
      <c r="D70" s="18">
        <v>1</v>
      </c>
      <c r="E70" s="18"/>
      <c r="F70" s="18"/>
      <c r="G70" s="16">
        <v>744</v>
      </c>
      <c r="H70" s="16"/>
      <c r="I70" s="16" t="s">
        <v>23</v>
      </c>
      <c r="J70" s="16" t="s">
        <v>24</v>
      </c>
      <c r="K70" s="16" t="s">
        <v>25</v>
      </c>
      <c r="L70" s="16">
        <v>3</v>
      </c>
      <c r="M70" s="16" t="s">
        <v>699</v>
      </c>
      <c r="N70" s="16" t="s">
        <v>700</v>
      </c>
    </row>
    <row r="71" spans="1:14" ht="42">
      <c r="A71" s="16" t="s">
        <v>609</v>
      </c>
      <c r="B71" s="18">
        <v>1996</v>
      </c>
      <c r="C71" s="18">
        <v>9</v>
      </c>
      <c r="D71" s="18">
        <v>1</v>
      </c>
      <c r="E71" s="18"/>
      <c r="F71" s="18"/>
      <c r="G71" s="16">
        <v>408</v>
      </c>
      <c r="H71" s="16"/>
      <c r="I71" s="16" t="s">
        <v>23</v>
      </c>
      <c r="J71" s="16" t="s">
        <v>24</v>
      </c>
      <c r="K71" s="16" t="s">
        <v>25</v>
      </c>
      <c r="L71" s="16">
        <v>3</v>
      </c>
      <c r="M71" s="16" t="s">
        <v>701</v>
      </c>
      <c r="N71" s="16" t="s">
        <v>702</v>
      </c>
    </row>
    <row r="72" spans="1:14" ht="63">
      <c r="A72" s="16" t="s">
        <v>609</v>
      </c>
      <c r="B72" s="18">
        <v>1996</v>
      </c>
      <c r="C72" s="18">
        <v>9</v>
      </c>
      <c r="D72" s="18">
        <v>18</v>
      </c>
      <c r="E72" s="18"/>
      <c r="F72" s="18"/>
      <c r="G72" s="16">
        <v>384</v>
      </c>
      <c r="H72" s="16"/>
      <c r="I72" s="16" t="s">
        <v>23</v>
      </c>
      <c r="J72" s="16" t="s">
        <v>24</v>
      </c>
      <c r="K72" s="16" t="s">
        <v>703</v>
      </c>
      <c r="L72" s="16">
        <v>3</v>
      </c>
      <c r="M72" s="16" t="s">
        <v>704</v>
      </c>
      <c r="N72" s="16" t="s">
        <v>702</v>
      </c>
    </row>
    <row r="73" spans="1:14" ht="42">
      <c r="A73" s="16" t="s">
        <v>609</v>
      </c>
      <c r="B73" s="18">
        <v>1996</v>
      </c>
      <c r="C73" s="18">
        <v>10</v>
      </c>
      <c r="D73" s="18">
        <v>4</v>
      </c>
      <c r="E73" s="18">
        <v>12</v>
      </c>
      <c r="F73" s="18">
        <v>0</v>
      </c>
      <c r="G73" s="16">
        <v>48</v>
      </c>
      <c r="H73" s="16"/>
      <c r="I73" s="16" t="s">
        <v>23</v>
      </c>
      <c r="J73" s="16" t="s">
        <v>24</v>
      </c>
      <c r="K73" s="16" t="s">
        <v>25</v>
      </c>
      <c r="L73" s="16">
        <v>4</v>
      </c>
      <c r="M73" s="16" t="s">
        <v>705</v>
      </c>
      <c r="N73" s="16" t="s">
        <v>706</v>
      </c>
    </row>
    <row r="74" spans="1:14" ht="42">
      <c r="A74" s="16" t="s">
        <v>609</v>
      </c>
      <c r="B74" s="18">
        <v>1996</v>
      </c>
      <c r="C74" s="18">
        <v>10</v>
      </c>
      <c r="D74" s="18">
        <v>5</v>
      </c>
      <c r="E74" s="18"/>
      <c r="F74" s="18"/>
      <c r="G74" s="16">
        <v>24</v>
      </c>
      <c r="H74" s="16"/>
      <c r="I74" s="16" t="s">
        <v>23</v>
      </c>
      <c r="J74" s="16" t="s">
        <v>24</v>
      </c>
      <c r="K74" s="16" t="s">
        <v>25</v>
      </c>
      <c r="L74" s="16">
        <v>3</v>
      </c>
      <c r="M74" s="16" t="s">
        <v>707</v>
      </c>
      <c r="N74" s="16" t="s">
        <v>706</v>
      </c>
    </row>
    <row r="75" spans="1:14" ht="42">
      <c r="A75" s="16" t="s">
        <v>609</v>
      </c>
      <c r="B75" s="18">
        <v>1996</v>
      </c>
      <c r="C75" s="18">
        <v>10</v>
      </c>
      <c r="D75" s="18">
        <v>6</v>
      </c>
      <c r="E75" s="18"/>
      <c r="F75" s="18"/>
      <c r="G75" s="16">
        <v>624</v>
      </c>
      <c r="H75" s="16"/>
      <c r="I75" s="16" t="s">
        <v>23</v>
      </c>
      <c r="J75" s="16" t="s">
        <v>24</v>
      </c>
      <c r="K75" s="16" t="s">
        <v>25</v>
      </c>
      <c r="L75" s="16">
        <v>3</v>
      </c>
      <c r="M75" s="16" t="s">
        <v>708</v>
      </c>
      <c r="N75" s="16" t="s">
        <v>706</v>
      </c>
    </row>
    <row r="76" spans="1:14" ht="42">
      <c r="A76" s="16" t="s">
        <v>609</v>
      </c>
      <c r="B76" s="18">
        <v>1996</v>
      </c>
      <c r="C76" s="18">
        <v>11</v>
      </c>
      <c r="D76" s="18">
        <v>1</v>
      </c>
      <c r="E76" s="18"/>
      <c r="F76" s="18"/>
      <c r="G76" s="16">
        <v>1656</v>
      </c>
      <c r="H76" s="16"/>
      <c r="I76" s="16" t="s">
        <v>23</v>
      </c>
      <c r="J76" s="16" t="s">
        <v>24</v>
      </c>
      <c r="K76" s="16" t="s">
        <v>25</v>
      </c>
      <c r="L76" s="16">
        <v>3</v>
      </c>
      <c r="M76" s="16" t="s">
        <v>684</v>
      </c>
      <c r="N76" s="16" t="s">
        <v>706</v>
      </c>
    </row>
    <row r="77" spans="1:14" ht="42">
      <c r="A77" s="16" t="s">
        <v>609</v>
      </c>
      <c r="B77" s="18">
        <v>1997</v>
      </c>
      <c r="C77" s="18">
        <v>1</v>
      </c>
      <c r="D77" s="18">
        <v>9</v>
      </c>
      <c r="E77" s="18">
        <v>0</v>
      </c>
      <c r="F77" s="18">
        <v>53</v>
      </c>
      <c r="G77" s="16"/>
      <c r="H77" s="16"/>
      <c r="I77" s="16" t="s">
        <v>23</v>
      </c>
      <c r="J77" s="16" t="s">
        <v>46</v>
      </c>
      <c r="K77" s="16" t="s">
        <v>25</v>
      </c>
      <c r="L77" s="16">
        <v>4</v>
      </c>
      <c r="M77" s="16" t="s">
        <v>709</v>
      </c>
      <c r="N77" s="16" t="s">
        <v>710</v>
      </c>
    </row>
    <row r="78" spans="1:14" ht="42">
      <c r="A78" s="16" t="s">
        <v>609</v>
      </c>
      <c r="B78" s="18">
        <v>1997</v>
      </c>
      <c r="C78" s="18">
        <v>1</v>
      </c>
      <c r="D78" s="18">
        <v>9</v>
      </c>
      <c r="E78" s="18">
        <v>1</v>
      </c>
      <c r="F78" s="18">
        <v>20</v>
      </c>
      <c r="G78" s="18">
        <v>48</v>
      </c>
      <c r="H78" s="16"/>
      <c r="I78" s="16" t="s">
        <v>23</v>
      </c>
      <c r="J78" s="16" t="s">
        <v>24</v>
      </c>
      <c r="K78" s="16" t="s">
        <v>25</v>
      </c>
      <c r="L78" s="16">
        <v>4</v>
      </c>
      <c r="M78" s="16" t="s">
        <v>711</v>
      </c>
      <c r="N78" s="16" t="s">
        <v>710</v>
      </c>
    </row>
    <row r="79" spans="1:14" ht="42">
      <c r="A79" s="16" t="s">
        <v>609</v>
      </c>
      <c r="B79" s="18">
        <v>1997</v>
      </c>
      <c r="C79" s="18">
        <v>1</v>
      </c>
      <c r="D79" s="18">
        <v>15</v>
      </c>
      <c r="E79" s="18"/>
      <c r="F79" s="18"/>
      <c r="G79" s="16">
        <v>384</v>
      </c>
      <c r="H79" s="16"/>
      <c r="I79" s="16" t="s">
        <v>23</v>
      </c>
      <c r="J79" s="16" t="s">
        <v>24</v>
      </c>
      <c r="K79" s="16" t="s">
        <v>25</v>
      </c>
      <c r="L79" s="16">
        <v>4</v>
      </c>
      <c r="M79" s="16" t="s">
        <v>712</v>
      </c>
      <c r="N79" s="16" t="s">
        <v>710</v>
      </c>
    </row>
    <row r="80" spans="1:14" ht="42">
      <c r="A80" s="16" t="s">
        <v>609</v>
      </c>
      <c r="B80" s="18">
        <v>1997</v>
      </c>
      <c r="C80" s="18">
        <v>2</v>
      </c>
      <c r="D80" s="18">
        <v>1</v>
      </c>
      <c r="E80" s="18"/>
      <c r="F80" s="18"/>
      <c r="G80" s="16">
        <v>984</v>
      </c>
      <c r="H80" s="16"/>
      <c r="I80" s="16" t="s">
        <v>23</v>
      </c>
      <c r="J80" s="16" t="s">
        <v>24</v>
      </c>
      <c r="K80" s="16" t="s">
        <v>25</v>
      </c>
      <c r="L80" s="16">
        <v>3</v>
      </c>
      <c r="M80" s="16" t="s">
        <v>713</v>
      </c>
      <c r="N80" s="16" t="s">
        <v>714</v>
      </c>
    </row>
    <row r="81" spans="1:14" ht="42">
      <c r="A81" s="16" t="s">
        <v>609</v>
      </c>
      <c r="B81" s="18">
        <v>1997</v>
      </c>
      <c r="C81" s="18">
        <v>3</v>
      </c>
      <c r="D81" s="18">
        <v>14</v>
      </c>
      <c r="E81" s="18">
        <v>7</v>
      </c>
      <c r="F81" s="18">
        <v>36</v>
      </c>
      <c r="G81" s="18">
        <v>16</v>
      </c>
      <c r="H81" s="16"/>
      <c r="I81" s="16" t="s">
        <v>23</v>
      </c>
      <c r="J81" s="16" t="s">
        <v>24</v>
      </c>
      <c r="K81" s="16" t="s">
        <v>25</v>
      </c>
      <c r="L81" s="16">
        <v>4</v>
      </c>
      <c r="M81" s="16" t="s">
        <v>715</v>
      </c>
      <c r="N81" s="16" t="s">
        <v>716</v>
      </c>
    </row>
    <row r="82" spans="1:14" ht="42">
      <c r="A82" s="16" t="s">
        <v>609</v>
      </c>
      <c r="B82" s="18">
        <v>1997</v>
      </c>
      <c r="C82" s="18">
        <v>3</v>
      </c>
      <c r="D82" s="18">
        <v>15</v>
      </c>
      <c r="E82" s="18"/>
      <c r="F82" s="18"/>
      <c r="G82" s="16">
        <v>120</v>
      </c>
      <c r="H82" s="16"/>
      <c r="I82" s="16" t="s">
        <v>23</v>
      </c>
      <c r="J82" s="16" t="s">
        <v>24</v>
      </c>
      <c r="K82" s="16" t="s">
        <v>25</v>
      </c>
      <c r="L82" s="16">
        <v>4</v>
      </c>
      <c r="M82" s="16" t="s">
        <v>717</v>
      </c>
      <c r="N82" s="16" t="s">
        <v>716</v>
      </c>
    </row>
    <row r="83" spans="1:14" ht="42">
      <c r="A83" s="16" t="s">
        <v>609</v>
      </c>
      <c r="B83" s="18">
        <v>1997</v>
      </c>
      <c r="C83" s="18">
        <v>3</v>
      </c>
      <c r="D83" s="18">
        <v>20</v>
      </c>
      <c r="E83" s="18"/>
      <c r="F83" s="18"/>
      <c r="G83" s="16">
        <v>192</v>
      </c>
      <c r="H83" s="16"/>
      <c r="I83" s="16" t="s">
        <v>23</v>
      </c>
      <c r="J83" s="16" t="s">
        <v>24</v>
      </c>
      <c r="K83" s="16" t="s">
        <v>25</v>
      </c>
      <c r="L83" s="16">
        <v>3</v>
      </c>
      <c r="M83" s="16" t="s">
        <v>684</v>
      </c>
      <c r="N83" s="16" t="s">
        <v>716</v>
      </c>
    </row>
    <row r="84" spans="1:14" ht="42">
      <c r="A84" s="16" t="s">
        <v>609</v>
      </c>
      <c r="B84" s="18">
        <v>1997</v>
      </c>
      <c r="C84" s="18">
        <v>3</v>
      </c>
      <c r="D84" s="18">
        <v>28</v>
      </c>
      <c r="E84" s="18"/>
      <c r="F84" s="18"/>
      <c r="G84" s="16"/>
      <c r="H84" s="16"/>
      <c r="I84" s="16" t="s">
        <v>23</v>
      </c>
      <c r="J84" s="16" t="s">
        <v>46</v>
      </c>
      <c r="K84" s="16" t="s">
        <v>25</v>
      </c>
      <c r="L84" s="16">
        <v>3</v>
      </c>
      <c r="M84" s="16" t="s">
        <v>718</v>
      </c>
      <c r="N84" s="16" t="s">
        <v>716</v>
      </c>
    </row>
    <row r="85" spans="1:14" ht="21">
      <c r="A85" s="16" t="s">
        <v>609</v>
      </c>
      <c r="B85" s="18">
        <v>1997</v>
      </c>
      <c r="C85" s="18">
        <v>4</v>
      </c>
      <c r="D85" s="18">
        <v>5</v>
      </c>
      <c r="E85" s="18"/>
      <c r="F85" s="18"/>
      <c r="G85" s="16"/>
      <c r="H85" s="16"/>
      <c r="I85" s="16" t="s">
        <v>23</v>
      </c>
      <c r="J85" s="16" t="s">
        <v>46</v>
      </c>
      <c r="K85" s="16" t="s">
        <v>25</v>
      </c>
      <c r="L85" s="16">
        <v>3</v>
      </c>
      <c r="M85" s="16" t="s">
        <v>718</v>
      </c>
      <c r="N85" s="16" t="s">
        <v>719</v>
      </c>
    </row>
    <row r="86" spans="1:14" ht="21">
      <c r="A86" s="16" t="s">
        <v>609</v>
      </c>
      <c r="B86" s="18">
        <v>1997</v>
      </c>
      <c r="C86" s="18">
        <v>4</v>
      </c>
      <c r="D86" s="18">
        <v>10</v>
      </c>
      <c r="E86" s="18"/>
      <c r="F86" s="18"/>
      <c r="G86" s="16"/>
      <c r="H86" s="16"/>
      <c r="I86" s="16" t="s">
        <v>23</v>
      </c>
      <c r="J86" s="16" t="s">
        <v>46</v>
      </c>
      <c r="K86" s="16" t="s">
        <v>25</v>
      </c>
      <c r="L86" s="16">
        <v>4</v>
      </c>
      <c r="M86" s="16" t="s">
        <v>720</v>
      </c>
      <c r="N86" s="16" t="s">
        <v>719</v>
      </c>
    </row>
    <row r="87" spans="1:14" ht="42">
      <c r="A87" s="16" t="s">
        <v>609</v>
      </c>
      <c r="B87" s="18">
        <v>1997</v>
      </c>
      <c r="C87" s="18">
        <v>4</v>
      </c>
      <c r="D87" s="18">
        <v>12</v>
      </c>
      <c r="E87" s="18">
        <v>8</v>
      </c>
      <c r="F87" s="18">
        <v>29</v>
      </c>
      <c r="G87" s="18">
        <v>24</v>
      </c>
      <c r="H87" s="16"/>
      <c r="I87" s="16" t="s">
        <v>23</v>
      </c>
      <c r="J87" s="16" t="s">
        <v>24</v>
      </c>
      <c r="K87" s="16" t="s">
        <v>25</v>
      </c>
      <c r="L87" s="16">
        <v>4</v>
      </c>
      <c r="M87" s="16" t="s">
        <v>721</v>
      </c>
      <c r="N87" s="16" t="s">
        <v>719</v>
      </c>
    </row>
    <row r="88" spans="1:14" ht="21">
      <c r="A88" s="16" t="s">
        <v>609</v>
      </c>
      <c r="B88" s="18">
        <v>1997</v>
      </c>
      <c r="C88" s="18">
        <v>4</v>
      </c>
      <c r="D88" s="18">
        <v>13</v>
      </c>
      <c r="E88" s="18"/>
      <c r="F88" s="18"/>
      <c r="G88" s="16">
        <v>432</v>
      </c>
      <c r="H88" s="16"/>
      <c r="I88" s="16" t="s">
        <v>23</v>
      </c>
      <c r="J88" s="16" t="s">
        <v>24</v>
      </c>
      <c r="K88" s="16" t="s">
        <v>25</v>
      </c>
      <c r="L88" s="16">
        <v>3</v>
      </c>
      <c r="M88" s="16" t="s">
        <v>722</v>
      </c>
      <c r="N88" s="16" t="s">
        <v>719</v>
      </c>
    </row>
    <row r="89" spans="1:14" ht="21">
      <c r="A89" s="16" t="s">
        <v>609</v>
      </c>
      <c r="B89" s="18">
        <v>1997</v>
      </c>
      <c r="C89" s="18">
        <v>5</v>
      </c>
      <c r="D89" s="18">
        <v>1</v>
      </c>
      <c r="E89" s="18"/>
      <c r="F89" s="18"/>
      <c r="G89" s="16">
        <v>744</v>
      </c>
      <c r="H89" s="16"/>
      <c r="I89" s="16" t="s">
        <v>23</v>
      </c>
      <c r="J89" s="16" t="s">
        <v>24</v>
      </c>
      <c r="K89" s="16" t="s">
        <v>25</v>
      </c>
      <c r="L89" s="16">
        <v>3</v>
      </c>
      <c r="M89" s="16" t="s">
        <v>723</v>
      </c>
      <c r="N89" s="16" t="s">
        <v>724</v>
      </c>
    </row>
    <row r="90" spans="1:14" ht="21">
      <c r="A90" s="16" t="s">
        <v>609</v>
      </c>
      <c r="B90" s="18">
        <v>1997</v>
      </c>
      <c r="C90" s="18">
        <v>6</v>
      </c>
      <c r="D90" s="18">
        <v>1</v>
      </c>
      <c r="E90" s="18"/>
      <c r="F90" s="18"/>
      <c r="G90" s="16">
        <v>48</v>
      </c>
      <c r="H90" s="16"/>
      <c r="I90" s="16" t="s">
        <v>23</v>
      </c>
      <c r="J90" s="16" t="s">
        <v>24</v>
      </c>
      <c r="K90" s="16" t="s">
        <v>25</v>
      </c>
      <c r="L90" s="16">
        <v>4</v>
      </c>
      <c r="M90" s="16" t="s">
        <v>725</v>
      </c>
      <c r="N90" s="16" t="s">
        <v>724</v>
      </c>
    </row>
    <row r="91" spans="1:14" ht="21">
      <c r="A91" s="16" t="s">
        <v>609</v>
      </c>
      <c r="B91" s="18">
        <v>1997</v>
      </c>
      <c r="C91" s="18">
        <v>6</v>
      </c>
      <c r="D91" s="18">
        <v>3</v>
      </c>
      <c r="E91" s="18"/>
      <c r="F91" s="18"/>
      <c r="G91" s="16">
        <v>672</v>
      </c>
      <c r="H91" s="16"/>
      <c r="I91" s="16" t="s">
        <v>23</v>
      </c>
      <c r="J91" s="16" t="s">
        <v>24</v>
      </c>
      <c r="K91" s="16" t="s">
        <v>613</v>
      </c>
      <c r="L91" s="16">
        <v>3</v>
      </c>
      <c r="M91" s="16" t="s">
        <v>726</v>
      </c>
      <c r="N91" s="16" t="s">
        <v>727</v>
      </c>
    </row>
    <row r="92" spans="1:14" ht="21">
      <c r="A92" s="16" t="s">
        <v>609</v>
      </c>
      <c r="B92" s="18">
        <v>1997</v>
      </c>
      <c r="C92" s="18">
        <v>7</v>
      </c>
      <c r="D92" s="18">
        <v>11</v>
      </c>
      <c r="E92" s="18">
        <v>23</v>
      </c>
      <c r="F92" s="18">
        <v>18</v>
      </c>
      <c r="G92" s="18">
        <v>24</v>
      </c>
      <c r="H92" s="16"/>
      <c r="I92" s="16" t="s">
        <v>23</v>
      </c>
      <c r="J92" s="16" t="s">
        <v>24</v>
      </c>
      <c r="K92" s="16" t="s">
        <v>25</v>
      </c>
      <c r="L92" s="16">
        <v>4</v>
      </c>
      <c r="M92" s="16" t="s">
        <v>728</v>
      </c>
      <c r="N92" s="16" t="s">
        <v>729</v>
      </c>
    </row>
    <row r="93" spans="1:14" ht="21">
      <c r="A93" s="16" t="s">
        <v>609</v>
      </c>
      <c r="B93" s="18">
        <v>1997</v>
      </c>
      <c r="C93" s="18">
        <v>7</v>
      </c>
      <c r="D93" s="18">
        <v>14</v>
      </c>
      <c r="E93" s="18"/>
      <c r="F93" s="18"/>
      <c r="G93" s="16">
        <v>816</v>
      </c>
      <c r="H93" s="16"/>
      <c r="I93" s="16" t="s">
        <v>23</v>
      </c>
      <c r="J93" s="16" t="s">
        <v>24</v>
      </c>
      <c r="K93" s="16" t="s">
        <v>25</v>
      </c>
      <c r="L93" s="16">
        <v>3</v>
      </c>
      <c r="M93" s="16" t="s">
        <v>730</v>
      </c>
      <c r="N93" s="16" t="s">
        <v>729</v>
      </c>
    </row>
    <row r="94" spans="1:14" ht="42">
      <c r="A94" s="16" t="s">
        <v>609</v>
      </c>
      <c r="B94" s="18">
        <v>1997</v>
      </c>
      <c r="C94" s="18">
        <v>8</v>
      </c>
      <c r="D94" s="18">
        <v>17</v>
      </c>
      <c r="E94" s="18">
        <v>3</v>
      </c>
      <c r="F94" s="18">
        <v>27</v>
      </c>
      <c r="G94" s="18">
        <v>10</v>
      </c>
      <c r="H94" s="16"/>
      <c r="I94" s="16" t="s">
        <v>23</v>
      </c>
      <c r="J94" s="16" t="s">
        <v>24</v>
      </c>
      <c r="K94" s="16" t="s">
        <v>25</v>
      </c>
      <c r="L94" s="16">
        <v>4</v>
      </c>
      <c r="M94" s="16" t="s">
        <v>731</v>
      </c>
      <c r="N94" s="16" t="s">
        <v>732</v>
      </c>
    </row>
    <row r="95" spans="1:14" ht="63">
      <c r="A95" s="16" t="s">
        <v>609</v>
      </c>
      <c r="B95" s="18">
        <v>1997</v>
      </c>
      <c r="C95" s="18">
        <v>8</v>
      </c>
      <c r="D95" s="18">
        <v>18</v>
      </c>
      <c r="E95" s="18"/>
      <c r="F95" s="18"/>
      <c r="G95" s="16">
        <v>2376</v>
      </c>
      <c r="H95" s="16"/>
      <c r="I95" s="16" t="s">
        <v>23</v>
      </c>
      <c r="J95" s="16" t="s">
        <v>24</v>
      </c>
      <c r="K95" s="16" t="s">
        <v>652</v>
      </c>
      <c r="L95" s="16">
        <v>1</v>
      </c>
      <c r="M95" s="16" t="s">
        <v>733</v>
      </c>
      <c r="N95" s="16" t="s">
        <v>734</v>
      </c>
    </row>
    <row r="96" spans="1:14" ht="42">
      <c r="A96" s="16" t="s">
        <v>609</v>
      </c>
      <c r="B96" s="18">
        <v>1997</v>
      </c>
      <c r="C96" s="18">
        <v>9</v>
      </c>
      <c r="D96" s="18">
        <v>25</v>
      </c>
      <c r="E96" s="18"/>
      <c r="F96" s="18"/>
      <c r="G96" s="16"/>
      <c r="H96" s="16"/>
      <c r="I96" s="16" t="s">
        <v>23</v>
      </c>
      <c r="J96" s="16" t="s">
        <v>46</v>
      </c>
      <c r="K96" s="16" t="s">
        <v>287</v>
      </c>
      <c r="L96" s="16">
        <v>2</v>
      </c>
      <c r="M96" s="16" t="s">
        <v>735</v>
      </c>
      <c r="N96" s="16" t="s">
        <v>736</v>
      </c>
    </row>
    <row r="97" spans="1:14" ht="42">
      <c r="A97" s="16" t="s">
        <v>609</v>
      </c>
      <c r="B97" s="18">
        <v>1997</v>
      </c>
      <c r="C97" s="18">
        <v>12</v>
      </c>
      <c r="D97" s="18">
        <v>7</v>
      </c>
      <c r="E97" s="18">
        <v>6</v>
      </c>
      <c r="F97" s="18">
        <v>36</v>
      </c>
      <c r="G97" s="18">
        <v>600</v>
      </c>
      <c r="H97" s="16"/>
      <c r="I97" s="16" t="s">
        <v>23</v>
      </c>
      <c r="J97" s="16" t="s">
        <v>24</v>
      </c>
      <c r="K97" s="16" t="s">
        <v>25</v>
      </c>
      <c r="L97" s="16">
        <v>3</v>
      </c>
      <c r="M97" s="16" t="s">
        <v>737</v>
      </c>
      <c r="N97" s="16" t="s">
        <v>738</v>
      </c>
    </row>
    <row r="98" spans="1:14" ht="42">
      <c r="A98" s="16" t="s">
        <v>609</v>
      </c>
      <c r="B98" s="18">
        <v>1998</v>
      </c>
      <c r="C98" s="18">
        <v>1</v>
      </c>
      <c r="D98" s="18">
        <v>1</v>
      </c>
      <c r="E98" s="18"/>
      <c r="F98" s="18"/>
      <c r="G98" s="16">
        <v>744</v>
      </c>
      <c r="H98" s="16"/>
      <c r="I98" s="16" t="s">
        <v>23</v>
      </c>
      <c r="J98" s="16" t="s">
        <v>24</v>
      </c>
      <c r="K98" s="16" t="s">
        <v>652</v>
      </c>
      <c r="L98" s="16">
        <v>1</v>
      </c>
      <c r="M98" s="16" t="s">
        <v>733</v>
      </c>
      <c r="N98" s="16" t="s">
        <v>739</v>
      </c>
    </row>
    <row r="99" spans="1:14" ht="84">
      <c r="A99" s="16" t="s">
        <v>609</v>
      </c>
      <c r="B99" s="18">
        <v>1998</v>
      </c>
      <c r="C99" s="18">
        <v>2</v>
      </c>
      <c r="D99" s="18">
        <v>3</v>
      </c>
      <c r="E99" s="18"/>
      <c r="F99" s="18"/>
      <c r="G99" s="16">
        <v>2088</v>
      </c>
      <c r="H99" s="16"/>
      <c r="I99" s="16" t="s">
        <v>23</v>
      </c>
      <c r="J99" s="16" t="s">
        <v>24</v>
      </c>
      <c r="K99" s="16" t="s">
        <v>25</v>
      </c>
      <c r="L99" s="16">
        <v>4</v>
      </c>
      <c r="M99" s="16" t="s">
        <v>740</v>
      </c>
      <c r="N99" s="16" t="s">
        <v>741</v>
      </c>
    </row>
    <row r="100" spans="1:14" ht="147">
      <c r="A100" s="16" t="s">
        <v>609</v>
      </c>
      <c r="B100" s="18">
        <v>1998</v>
      </c>
      <c r="C100" s="18">
        <v>5</v>
      </c>
      <c r="D100" s="18">
        <v>1</v>
      </c>
      <c r="E100" s="18"/>
      <c r="F100" s="18"/>
      <c r="G100" s="16">
        <v>5880</v>
      </c>
      <c r="H100" s="16"/>
      <c r="I100" s="16" t="s">
        <v>23</v>
      </c>
      <c r="J100" s="16" t="s">
        <v>24</v>
      </c>
      <c r="K100" s="16" t="s">
        <v>25</v>
      </c>
      <c r="L100" s="16">
        <v>4</v>
      </c>
      <c r="M100" s="16" t="s">
        <v>742</v>
      </c>
      <c r="N100" s="16" t="s">
        <v>743</v>
      </c>
    </row>
    <row r="101" spans="1:14" ht="42">
      <c r="A101" s="16" t="s">
        <v>609</v>
      </c>
      <c r="B101" s="18">
        <v>1999</v>
      </c>
      <c r="C101" s="18">
        <v>1</v>
      </c>
      <c r="D101" s="18">
        <v>1</v>
      </c>
      <c r="E101" s="18"/>
      <c r="F101" s="18"/>
      <c r="G101" s="16">
        <v>744</v>
      </c>
      <c r="H101" s="16"/>
      <c r="I101" s="16" t="s">
        <v>23</v>
      </c>
      <c r="J101" s="16" t="s">
        <v>24</v>
      </c>
      <c r="K101" s="16" t="s">
        <v>25</v>
      </c>
      <c r="L101" s="16">
        <v>4</v>
      </c>
      <c r="M101" s="16" t="s">
        <v>744</v>
      </c>
      <c r="N101" s="16" t="s">
        <v>745</v>
      </c>
    </row>
    <row r="102" spans="1:14" ht="42">
      <c r="A102" s="16" t="s">
        <v>609</v>
      </c>
      <c r="B102" s="18">
        <v>1999</v>
      </c>
      <c r="C102" s="18">
        <v>2</v>
      </c>
      <c r="D102" s="18">
        <v>1</v>
      </c>
      <c r="E102" s="18"/>
      <c r="F102" s="18"/>
      <c r="G102" s="16">
        <v>672</v>
      </c>
      <c r="H102" s="16"/>
      <c r="I102" s="16" t="s">
        <v>23</v>
      </c>
      <c r="J102" s="16" t="s">
        <v>24</v>
      </c>
      <c r="K102" s="16" t="s">
        <v>25</v>
      </c>
      <c r="L102" s="16">
        <v>4</v>
      </c>
      <c r="M102" s="16" t="s">
        <v>746</v>
      </c>
      <c r="N102" s="16" t="s">
        <v>747</v>
      </c>
    </row>
    <row r="103" spans="1:14" ht="63">
      <c r="A103" s="16" t="s">
        <v>609</v>
      </c>
      <c r="B103" s="18">
        <v>1999</v>
      </c>
      <c r="C103" s="18">
        <v>3</v>
      </c>
      <c r="D103" s="18">
        <v>1</v>
      </c>
      <c r="E103" s="18"/>
      <c r="F103" s="18"/>
      <c r="G103" s="16">
        <v>1464</v>
      </c>
      <c r="H103" s="16"/>
      <c r="I103" s="16" t="s">
        <v>23</v>
      </c>
      <c r="J103" s="16" t="s">
        <v>24</v>
      </c>
      <c r="K103" s="16" t="s">
        <v>25</v>
      </c>
      <c r="L103" s="16">
        <v>3</v>
      </c>
      <c r="M103" s="16" t="s">
        <v>748</v>
      </c>
      <c r="N103" s="16" t="s">
        <v>749</v>
      </c>
    </row>
    <row r="104" spans="1:14" ht="21">
      <c r="A104" s="16" t="s">
        <v>609</v>
      </c>
      <c r="B104" s="18">
        <v>1999</v>
      </c>
      <c r="C104" s="18">
        <v>5</v>
      </c>
      <c r="D104" s="18">
        <v>1</v>
      </c>
      <c r="E104" s="18"/>
      <c r="F104" s="18"/>
      <c r="G104" s="16">
        <v>1464</v>
      </c>
      <c r="H104" s="16"/>
      <c r="I104" s="16" t="s">
        <v>23</v>
      </c>
      <c r="J104" s="16" t="s">
        <v>24</v>
      </c>
      <c r="K104" s="16" t="s">
        <v>25</v>
      </c>
      <c r="L104" s="16">
        <v>4</v>
      </c>
      <c r="M104" s="16" t="s">
        <v>750</v>
      </c>
      <c r="N104" s="16" t="s">
        <v>751</v>
      </c>
    </row>
    <row r="105" spans="1:14" ht="42">
      <c r="A105" s="16" t="s">
        <v>609</v>
      </c>
      <c r="B105" s="18">
        <v>1999</v>
      </c>
      <c r="C105" s="18">
        <v>7</v>
      </c>
      <c r="D105" s="18">
        <v>1</v>
      </c>
      <c r="E105" s="18"/>
      <c r="F105" s="18"/>
      <c r="G105" s="16">
        <v>1872</v>
      </c>
      <c r="H105" s="16"/>
      <c r="I105" s="16" t="s">
        <v>23</v>
      </c>
      <c r="J105" s="16" t="s">
        <v>24</v>
      </c>
      <c r="K105" s="16" t="s">
        <v>25</v>
      </c>
      <c r="L105" s="16">
        <v>3</v>
      </c>
      <c r="M105" s="16" t="s">
        <v>748</v>
      </c>
      <c r="N105" s="16" t="s">
        <v>752</v>
      </c>
    </row>
    <row r="106" spans="1:14" ht="42">
      <c r="A106" s="16" t="s">
        <v>609</v>
      </c>
      <c r="B106" s="18">
        <v>1999</v>
      </c>
      <c r="C106" s="18">
        <v>9</v>
      </c>
      <c r="D106" s="18">
        <v>17</v>
      </c>
      <c r="E106" s="18">
        <v>9</v>
      </c>
      <c r="F106" s="18">
        <v>15</v>
      </c>
      <c r="G106" s="18">
        <v>192</v>
      </c>
      <c r="H106" s="16"/>
      <c r="I106" s="16" t="s">
        <v>23</v>
      </c>
      <c r="J106" s="16" t="s">
        <v>24</v>
      </c>
      <c r="K106" s="16" t="s">
        <v>25</v>
      </c>
      <c r="L106" s="16">
        <v>4</v>
      </c>
      <c r="M106" s="16" t="s">
        <v>753</v>
      </c>
      <c r="N106" s="16" t="s">
        <v>752</v>
      </c>
    </row>
    <row r="107" spans="1:14" ht="42">
      <c r="A107" s="16" t="s">
        <v>609</v>
      </c>
      <c r="B107" s="18">
        <v>1999</v>
      </c>
      <c r="C107" s="18">
        <v>9</v>
      </c>
      <c r="D107" s="18">
        <v>25</v>
      </c>
      <c r="E107" s="18"/>
      <c r="F107" s="18"/>
      <c r="G107" s="16">
        <v>120</v>
      </c>
      <c r="H107" s="16"/>
      <c r="I107" s="16" t="s">
        <v>23</v>
      </c>
      <c r="J107" s="16" t="s">
        <v>24</v>
      </c>
      <c r="K107" s="16" t="s">
        <v>25</v>
      </c>
      <c r="L107" s="16">
        <v>3</v>
      </c>
      <c r="M107" s="16" t="s">
        <v>754</v>
      </c>
      <c r="N107" s="16" t="s">
        <v>752</v>
      </c>
    </row>
    <row r="108" spans="1:14" ht="42">
      <c r="A108" s="16" t="s">
        <v>609</v>
      </c>
      <c r="B108" s="18">
        <v>1999</v>
      </c>
      <c r="C108" s="18">
        <v>10</v>
      </c>
      <c r="D108" s="18">
        <v>1</v>
      </c>
      <c r="E108" s="18"/>
      <c r="F108" s="18"/>
      <c r="G108" s="16">
        <v>744</v>
      </c>
      <c r="H108" s="16"/>
      <c r="I108" s="16" t="s">
        <v>23</v>
      </c>
      <c r="J108" s="16" t="s">
        <v>24</v>
      </c>
      <c r="K108" s="16" t="s">
        <v>25</v>
      </c>
      <c r="L108" s="16">
        <v>3</v>
      </c>
      <c r="M108" s="16" t="s">
        <v>755</v>
      </c>
      <c r="N108" s="16" t="s">
        <v>752</v>
      </c>
    </row>
    <row r="109" spans="1:14" ht="42">
      <c r="A109" s="16" t="s">
        <v>609</v>
      </c>
      <c r="B109" s="18">
        <v>1999</v>
      </c>
      <c r="C109" s="18">
        <v>11</v>
      </c>
      <c r="D109" s="18">
        <v>1</v>
      </c>
      <c r="E109" s="18"/>
      <c r="F109" s="18"/>
      <c r="G109" s="16">
        <v>1464</v>
      </c>
      <c r="H109" s="16"/>
      <c r="I109" s="16" t="s">
        <v>23</v>
      </c>
      <c r="J109" s="16" t="s">
        <v>24</v>
      </c>
      <c r="K109" s="16" t="s">
        <v>25</v>
      </c>
      <c r="L109" s="16">
        <v>3</v>
      </c>
      <c r="M109" s="16" t="s">
        <v>748</v>
      </c>
      <c r="N109" s="16" t="s">
        <v>756</v>
      </c>
    </row>
    <row r="110" spans="1:14" ht="42">
      <c r="A110" s="16" t="s">
        <v>609</v>
      </c>
      <c r="B110" s="18">
        <v>2000</v>
      </c>
      <c r="C110" s="18">
        <v>3</v>
      </c>
      <c r="D110" s="18">
        <v>1</v>
      </c>
      <c r="E110" s="18"/>
      <c r="F110" s="18"/>
      <c r="G110" s="16">
        <v>3648</v>
      </c>
      <c r="H110" s="16"/>
      <c r="I110" s="16" t="s">
        <v>23</v>
      </c>
      <c r="J110" s="16" t="s">
        <v>24</v>
      </c>
      <c r="K110" s="16" t="s">
        <v>25</v>
      </c>
      <c r="L110" s="16">
        <v>3</v>
      </c>
      <c r="M110" s="16" t="s">
        <v>748</v>
      </c>
      <c r="N110" s="16" t="s">
        <v>757</v>
      </c>
    </row>
    <row r="111" spans="1:14" ht="21">
      <c r="A111" s="16" t="s">
        <v>609</v>
      </c>
      <c r="B111" s="18">
        <v>2000</v>
      </c>
      <c r="C111" s="18">
        <v>4</v>
      </c>
      <c r="D111" s="18">
        <v>1</v>
      </c>
      <c r="E111" s="18"/>
      <c r="F111" s="18"/>
      <c r="G111" s="16">
        <v>1464</v>
      </c>
      <c r="H111" s="16"/>
      <c r="I111" s="16" t="s">
        <v>23</v>
      </c>
      <c r="J111" s="16" t="s">
        <v>24</v>
      </c>
      <c r="K111" s="16" t="s">
        <v>25</v>
      </c>
      <c r="L111" s="16">
        <v>3</v>
      </c>
      <c r="M111" s="16" t="s">
        <v>748</v>
      </c>
      <c r="N111" s="16" t="s">
        <v>758</v>
      </c>
    </row>
    <row r="112" spans="1:14" ht="21">
      <c r="A112" s="16" t="s">
        <v>609</v>
      </c>
      <c r="B112" s="18">
        <v>2000</v>
      </c>
      <c r="C112" s="18">
        <v>5</v>
      </c>
      <c r="D112" s="18">
        <v>10</v>
      </c>
      <c r="E112" s="18">
        <v>16</v>
      </c>
      <c r="F112" s="18">
        <v>49</v>
      </c>
      <c r="G112" s="16"/>
      <c r="H112" s="16"/>
      <c r="I112" s="16" t="s">
        <v>23</v>
      </c>
      <c r="J112" s="16" t="s">
        <v>46</v>
      </c>
      <c r="K112" s="16" t="s">
        <v>287</v>
      </c>
      <c r="L112" s="16">
        <v>2</v>
      </c>
      <c r="M112" s="16" t="s">
        <v>759</v>
      </c>
      <c r="N112" s="16" t="s">
        <v>758</v>
      </c>
    </row>
    <row r="113" spans="1:14" ht="21">
      <c r="A113" s="16" t="s">
        <v>609</v>
      </c>
      <c r="B113" s="18">
        <v>2000</v>
      </c>
      <c r="C113" s="18">
        <v>6</v>
      </c>
      <c r="D113" s="18">
        <v>1</v>
      </c>
      <c r="E113" s="18"/>
      <c r="F113" s="18"/>
      <c r="G113" s="16">
        <v>720</v>
      </c>
      <c r="H113" s="16"/>
      <c r="I113" s="16" t="s">
        <v>23</v>
      </c>
      <c r="J113" s="16" t="s">
        <v>24</v>
      </c>
      <c r="K113" s="16" t="s">
        <v>25</v>
      </c>
      <c r="L113" s="16">
        <v>3</v>
      </c>
      <c r="M113" s="16" t="s">
        <v>737</v>
      </c>
      <c r="N113" s="16" t="s">
        <v>758</v>
      </c>
    </row>
    <row r="114" spans="1:14" ht="21">
      <c r="A114" s="16" t="s">
        <v>609</v>
      </c>
      <c r="B114" s="18">
        <v>2000</v>
      </c>
      <c r="C114" s="18">
        <v>7</v>
      </c>
      <c r="D114" s="18">
        <v>1</v>
      </c>
      <c r="E114" s="18"/>
      <c r="F114" s="18"/>
      <c r="G114" s="16">
        <v>1416</v>
      </c>
      <c r="H114" s="16"/>
      <c r="I114" s="16" t="s">
        <v>23</v>
      </c>
      <c r="J114" s="16" t="s">
        <v>24</v>
      </c>
      <c r="K114" s="16" t="s">
        <v>25</v>
      </c>
      <c r="L114" s="16">
        <v>3</v>
      </c>
      <c r="M114" s="16" t="s">
        <v>748</v>
      </c>
      <c r="N114" s="16" t="s">
        <v>758</v>
      </c>
    </row>
    <row r="115" spans="1:14" ht="42">
      <c r="A115" s="16" t="s">
        <v>609</v>
      </c>
      <c r="B115" s="18">
        <v>2000</v>
      </c>
      <c r="C115" s="18">
        <v>8</v>
      </c>
      <c r="D115" s="18">
        <v>29</v>
      </c>
      <c r="E115" s="18">
        <v>11</v>
      </c>
      <c r="F115" s="18">
        <v>58</v>
      </c>
      <c r="G115" s="18">
        <v>1536</v>
      </c>
      <c r="H115" s="16"/>
      <c r="I115" s="16" t="s">
        <v>23</v>
      </c>
      <c r="J115" s="16" t="s">
        <v>24</v>
      </c>
      <c r="K115" s="16" t="s">
        <v>25</v>
      </c>
      <c r="L115" s="16">
        <v>4</v>
      </c>
      <c r="M115" s="16" t="s">
        <v>760</v>
      </c>
      <c r="N115" s="16" t="s">
        <v>761</v>
      </c>
    </row>
    <row r="116" spans="1:14" ht="21">
      <c r="A116" s="16" t="s">
        <v>609</v>
      </c>
      <c r="B116" s="18">
        <v>2000</v>
      </c>
      <c r="C116" s="18">
        <v>11</v>
      </c>
      <c r="D116" s="18">
        <v>1</v>
      </c>
      <c r="E116" s="18"/>
      <c r="F116" s="18"/>
      <c r="G116" s="16">
        <v>1464</v>
      </c>
      <c r="H116" s="16"/>
      <c r="I116" s="16" t="s">
        <v>23</v>
      </c>
      <c r="J116" s="16" t="s">
        <v>24</v>
      </c>
      <c r="K116" s="16" t="s">
        <v>25</v>
      </c>
      <c r="L116" s="16">
        <v>3</v>
      </c>
      <c r="M116" s="16" t="s">
        <v>748</v>
      </c>
      <c r="N116" s="16" t="s">
        <v>762</v>
      </c>
    </row>
    <row r="117" spans="1:14" ht="21">
      <c r="A117" s="16" t="s">
        <v>609</v>
      </c>
      <c r="B117" s="18">
        <v>2001</v>
      </c>
      <c r="C117" s="18">
        <v>1</v>
      </c>
      <c r="D117" s="18">
        <v>1</v>
      </c>
      <c r="E117" s="18"/>
      <c r="F117" s="18"/>
      <c r="G117" s="16">
        <v>1416</v>
      </c>
      <c r="H117" s="16"/>
      <c r="I117" s="16" t="s">
        <v>23</v>
      </c>
      <c r="J117" s="16" t="s">
        <v>24</v>
      </c>
      <c r="K117" s="16" t="s">
        <v>25</v>
      </c>
      <c r="L117" s="16">
        <v>3</v>
      </c>
      <c r="M117" s="16" t="s">
        <v>763</v>
      </c>
      <c r="N117" s="16" t="s">
        <v>762</v>
      </c>
    </row>
    <row r="118" spans="1:14" ht="21">
      <c r="A118" s="16" t="s">
        <v>609</v>
      </c>
      <c r="B118" s="18">
        <v>2001</v>
      </c>
      <c r="C118" s="18">
        <v>3</v>
      </c>
      <c r="D118" s="18">
        <v>1</v>
      </c>
      <c r="E118" s="18"/>
      <c r="F118" s="18"/>
      <c r="G118" s="16">
        <v>744</v>
      </c>
      <c r="H118" s="16"/>
      <c r="I118" s="16" t="s">
        <v>23</v>
      </c>
      <c r="J118" s="16" t="s">
        <v>24</v>
      </c>
      <c r="K118" s="16" t="s">
        <v>287</v>
      </c>
      <c r="L118" s="16">
        <v>2</v>
      </c>
      <c r="M118" s="16" t="s">
        <v>764</v>
      </c>
      <c r="N118" s="16" t="s">
        <v>762</v>
      </c>
    </row>
    <row r="119" spans="1:14" ht="21">
      <c r="A119" s="16" t="s">
        <v>609</v>
      </c>
      <c r="B119" s="18">
        <v>2001</v>
      </c>
      <c r="C119" s="18">
        <v>4</v>
      </c>
      <c r="D119" s="18">
        <v>1</v>
      </c>
      <c r="E119" s="18"/>
      <c r="F119" s="18"/>
      <c r="G119" s="16">
        <v>1464</v>
      </c>
      <c r="H119" s="16"/>
      <c r="I119" s="16" t="s">
        <v>23</v>
      </c>
      <c r="J119" s="16" t="s">
        <v>24</v>
      </c>
      <c r="K119" s="16" t="s">
        <v>25</v>
      </c>
      <c r="L119" s="16">
        <v>3</v>
      </c>
      <c r="M119" s="16" t="s">
        <v>765</v>
      </c>
      <c r="N119" s="16" t="s">
        <v>762</v>
      </c>
    </row>
    <row r="120" spans="1:14" ht="42">
      <c r="A120" s="16" t="s">
        <v>609</v>
      </c>
      <c r="B120" s="18">
        <v>2001</v>
      </c>
      <c r="C120" s="18">
        <v>6</v>
      </c>
      <c r="D120" s="18">
        <v>1</v>
      </c>
      <c r="E120" s="18"/>
      <c r="F120" s="18"/>
      <c r="G120" s="16">
        <v>456</v>
      </c>
      <c r="H120" s="16"/>
      <c r="I120" s="16" t="s">
        <v>23</v>
      </c>
      <c r="J120" s="16" t="s">
        <v>24</v>
      </c>
      <c r="K120" s="16" t="s">
        <v>25</v>
      </c>
      <c r="L120" s="16">
        <v>4</v>
      </c>
      <c r="M120" s="16" t="s">
        <v>766</v>
      </c>
      <c r="N120" s="16" t="s">
        <v>767</v>
      </c>
    </row>
    <row r="121" spans="1:14" ht="42">
      <c r="A121" s="16" t="s">
        <v>609</v>
      </c>
      <c r="B121" s="18">
        <v>2001</v>
      </c>
      <c r="C121" s="18">
        <v>6</v>
      </c>
      <c r="D121" s="18">
        <v>20</v>
      </c>
      <c r="E121" s="18"/>
      <c r="F121" s="18"/>
      <c r="G121" s="16">
        <v>1632</v>
      </c>
      <c r="H121" s="16"/>
      <c r="I121" s="16" t="s">
        <v>23</v>
      </c>
      <c r="J121" s="16" t="s">
        <v>24</v>
      </c>
      <c r="K121" s="16" t="s">
        <v>642</v>
      </c>
      <c r="L121" s="16">
        <v>1</v>
      </c>
      <c r="M121" s="16" t="s">
        <v>768</v>
      </c>
      <c r="N121" s="16" t="s">
        <v>767</v>
      </c>
    </row>
    <row r="122" spans="1:14" ht="42">
      <c r="A122" s="16" t="s">
        <v>609</v>
      </c>
      <c r="B122" s="18">
        <v>2001</v>
      </c>
      <c r="C122" s="18">
        <v>8</v>
      </c>
      <c r="D122" s="18">
        <v>28</v>
      </c>
      <c r="E122" s="18"/>
      <c r="F122" s="18"/>
      <c r="G122" s="16">
        <v>72</v>
      </c>
      <c r="H122" s="16"/>
      <c r="I122" s="16" t="s">
        <v>23</v>
      </c>
      <c r="J122" s="16" t="s">
        <v>24</v>
      </c>
      <c r="K122" s="16" t="s">
        <v>25</v>
      </c>
      <c r="L122" s="16">
        <v>3</v>
      </c>
      <c r="M122" s="16" t="s">
        <v>769</v>
      </c>
      <c r="N122" s="16" t="s">
        <v>767</v>
      </c>
    </row>
    <row r="123" spans="1:14" ht="42">
      <c r="A123" s="16" t="s">
        <v>609</v>
      </c>
      <c r="B123" s="18">
        <v>2001</v>
      </c>
      <c r="C123" s="18">
        <v>9</v>
      </c>
      <c r="D123" s="18">
        <v>1</v>
      </c>
      <c r="E123" s="18"/>
      <c r="F123" s="18"/>
      <c r="G123" s="16">
        <v>1464</v>
      </c>
      <c r="H123" s="16"/>
      <c r="I123" s="16" t="s">
        <v>23</v>
      </c>
      <c r="J123" s="16" t="s">
        <v>24</v>
      </c>
      <c r="K123" s="16" t="s">
        <v>25</v>
      </c>
      <c r="L123" s="16">
        <v>3</v>
      </c>
      <c r="M123" s="16" t="s">
        <v>748</v>
      </c>
      <c r="N123" s="16" t="s">
        <v>767</v>
      </c>
    </row>
    <row r="124" spans="1:14" ht="42">
      <c r="A124" s="16" t="s">
        <v>609</v>
      </c>
      <c r="B124" s="18">
        <v>2002</v>
      </c>
      <c r="C124" s="18">
        <v>1</v>
      </c>
      <c r="D124" s="18">
        <v>1</v>
      </c>
      <c r="E124" s="18"/>
      <c r="F124" s="18"/>
      <c r="G124" s="16">
        <v>1080</v>
      </c>
      <c r="H124" s="16"/>
      <c r="I124" s="16" t="s">
        <v>23</v>
      </c>
      <c r="J124" s="16" t="s">
        <v>24</v>
      </c>
      <c r="K124" s="16" t="s">
        <v>642</v>
      </c>
      <c r="L124" s="16">
        <v>1</v>
      </c>
      <c r="M124" s="16" t="s">
        <v>768</v>
      </c>
      <c r="N124" s="16" t="s">
        <v>770</v>
      </c>
    </row>
    <row r="125" spans="1:14" ht="42">
      <c r="A125" s="16" t="s">
        <v>609</v>
      </c>
      <c r="B125" s="18">
        <v>2002</v>
      </c>
      <c r="C125" s="18">
        <v>2</v>
      </c>
      <c r="D125" s="18">
        <v>15</v>
      </c>
      <c r="E125" s="18"/>
      <c r="F125" s="18"/>
      <c r="G125" s="16">
        <v>336</v>
      </c>
      <c r="H125" s="16"/>
      <c r="I125" s="16" t="s">
        <v>23</v>
      </c>
      <c r="J125" s="16" t="s">
        <v>24</v>
      </c>
      <c r="K125" s="16" t="s">
        <v>771</v>
      </c>
      <c r="L125" s="16">
        <v>2</v>
      </c>
      <c r="M125" s="16" t="s">
        <v>772</v>
      </c>
      <c r="N125" s="16" t="s">
        <v>770</v>
      </c>
    </row>
    <row r="126" spans="1:14" ht="42">
      <c r="A126" s="16" t="s">
        <v>609</v>
      </c>
      <c r="B126" s="18">
        <v>2002</v>
      </c>
      <c r="C126" s="18">
        <v>3</v>
      </c>
      <c r="D126" s="18">
        <v>17</v>
      </c>
      <c r="E126" s="18">
        <v>6</v>
      </c>
      <c r="F126" s="18">
        <v>50</v>
      </c>
      <c r="G126" s="16"/>
      <c r="H126" s="16"/>
      <c r="I126" s="16" t="s">
        <v>23</v>
      </c>
      <c r="J126" s="16" t="s">
        <v>46</v>
      </c>
      <c r="K126" s="16" t="s">
        <v>287</v>
      </c>
      <c r="L126" s="16">
        <v>2</v>
      </c>
      <c r="M126" s="16" t="s">
        <v>773</v>
      </c>
      <c r="N126" s="16" t="s">
        <v>770</v>
      </c>
    </row>
    <row r="127" spans="1:14" ht="21">
      <c r="A127" s="16" t="s">
        <v>609</v>
      </c>
      <c r="B127" s="18">
        <v>2002</v>
      </c>
      <c r="C127" s="18">
        <v>3</v>
      </c>
      <c r="D127" s="18">
        <v>1</v>
      </c>
      <c r="E127" s="18"/>
      <c r="F127" s="18"/>
      <c r="G127" s="16">
        <v>744</v>
      </c>
      <c r="H127" s="16"/>
      <c r="I127" s="16" t="s">
        <v>23</v>
      </c>
      <c r="J127" s="16" t="s">
        <v>24</v>
      </c>
      <c r="K127" s="16" t="s">
        <v>642</v>
      </c>
      <c r="L127" s="16">
        <v>1</v>
      </c>
      <c r="M127" s="16" t="s">
        <v>768</v>
      </c>
      <c r="N127" s="16" t="s">
        <v>774</v>
      </c>
    </row>
    <row r="128" spans="1:14" ht="21">
      <c r="A128" s="16" t="s">
        <v>609</v>
      </c>
      <c r="B128" s="18">
        <v>2002</v>
      </c>
      <c r="C128" s="18">
        <v>12</v>
      </c>
      <c r="D128" s="18">
        <v>15</v>
      </c>
      <c r="E128" s="18"/>
      <c r="F128" s="18"/>
      <c r="G128" s="16">
        <v>1128</v>
      </c>
      <c r="H128" s="16"/>
      <c r="I128" s="16" t="s">
        <v>23</v>
      </c>
      <c r="J128" s="16" t="s">
        <v>24</v>
      </c>
      <c r="K128" s="16" t="s">
        <v>25</v>
      </c>
      <c r="L128" s="16">
        <v>4</v>
      </c>
      <c r="M128" s="16" t="s">
        <v>766</v>
      </c>
      <c r="N128" s="16" t="s">
        <v>774</v>
      </c>
    </row>
    <row r="129" spans="1:14" ht="21">
      <c r="A129" s="16" t="s">
        <v>609</v>
      </c>
      <c r="B129" s="18">
        <v>2003</v>
      </c>
      <c r="C129" s="18">
        <v>2</v>
      </c>
      <c r="D129" s="18">
        <v>1</v>
      </c>
      <c r="E129" s="18"/>
      <c r="F129" s="18"/>
      <c r="G129" s="16">
        <v>672</v>
      </c>
      <c r="H129" s="16"/>
      <c r="I129" s="16" t="s">
        <v>23</v>
      </c>
      <c r="J129" s="16" t="s">
        <v>24</v>
      </c>
      <c r="K129" s="16" t="s">
        <v>25</v>
      </c>
      <c r="L129" s="16">
        <v>3</v>
      </c>
      <c r="M129" s="16" t="s">
        <v>769</v>
      </c>
      <c r="N129" s="16" t="s">
        <v>775</v>
      </c>
    </row>
    <row r="130" spans="1:14" ht="21">
      <c r="A130" s="16" t="s">
        <v>609</v>
      </c>
      <c r="B130" s="18">
        <v>2003</v>
      </c>
      <c r="C130" s="18">
        <v>3</v>
      </c>
      <c r="D130" s="18">
        <v>1</v>
      </c>
      <c r="E130" s="18"/>
      <c r="F130" s="18"/>
      <c r="G130" s="16">
        <v>744</v>
      </c>
      <c r="H130" s="16"/>
      <c r="I130" s="16" t="s">
        <v>23</v>
      </c>
      <c r="J130" s="16" t="s">
        <v>24</v>
      </c>
      <c r="K130" s="16" t="s">
        <v>25</v>
      </c>
      <c r="L130" s="16">
        <v>3</v>
      </c>
      <c r="M130" s="16" t="s">
        <v>776</v>
      </c>
      <c r="N130" s="16" t="s">
        <v>775</v>
      </c>
    </row>
    <row r="131" spans="1:14" ht="21">
      <c r="A131" s="16" t="s">
        <v>609</v>
      </c>
      <c r="B131" s="18">
        <v>2003</v>
      </c>
      <c r="C131" s="18">
        <v>3</v>
      </c>
      <c r="D131" s="18">
        <v>11</v>
      </c>
      <c r="E131" s="18"/>
      <c r="F131" s="18"/>
      <c r="G131" s="16"/>
      <c r="H131" s="16"/>
      <c r="I131" s="16" t="s">
        <v>23</v>
      </c>
      <c r="J131" s="16" t="s">
        <v>46</v>
      </c>
      <c r="K131" s="16" t="s">
        <v>287</v>
      </c>
      <c r="L131" s="16">
        <v>2</v>
      </c>
      <c r="M131" s="16" t="s">
        <v>777</v>
      </c>
      <c r="N131" s="16" t="s">
        <v>775</v>
      </c>
    </row>
    <row r="132" spans="1:14" ht="42">
      <c r="A132" s="16" t="s">
        <v>609</v>
      </c>
      <c r="B132" s="18">
        <v>2003</v>
      </c>
      <c r="C132" s="18">
        <v>4</v>
      </c>
      <c r="D132" s="18">
        <v>1</v>
      </c>
      <c r="E132" s="18"/>
      <c r="F132" s="18"/>
      <c r="G132" s="16">
        <v>5136</v>
      </c>
      <c r="H132" s="16"/>
      <c r="I132" s="16" t="s">
        <v>23</v>
      </c>
      <c r="J132" s="16" t="s">
        <v>24</v>
      </c>
      <c r="K132" s="16" t="s">
        <v>25</v>
      </c>
      <c r="L132" s="16">
        <v>3</v>
      </c>
      <c r="M132" s="16" t="s">
        <v>776</v>
      </c>
      <c r="N132" s="16" t="s">
        <v>778</v>
      </c>
    </row>
    <row r="133" spans="1:14" ht="42">
      <c r="A133" s="16" t="s">
        <v>609</v>
      </c>
      <c r="B133" s="18">
        <v>2003</v>
      </c>
      <c r="C133" s="18">
        <v>11</v>
      </c>
      <c r="D133" s="18">
        <v>1</v>
      </c>
      <c r="E133" s="18"/>
      <c r="F133" s="18"/>
      <c r="G133" s="16">
        <v>2616</v>
      </c>
      <c r="H133" s="16"/>
      <c r="I133" s="16" t="s">
        <v>23</v>
      </c>
      <c r="J133" s="16" t="s">
        <v>24</v>
      </c>
      <c r="K133" s="16" t="s">
        <v>25</v>
      </c>
      <c r="L133" s="16">
        <v>4</v>
      </c>
      <c r="M133" s="16" t="s">
        <v>779</v>
      </c>
      <c r="N133" s="16" t="s">
        <v>780</v>
      </c>
    </row>
    <row r="134" spans="1:14" ht="42">
      <c r="A134" s="16" t="s">
        <v>609</v>
      </c>
      <c r="B134" s="18">
        <v>2004</v>
      </c>
      <c r="C134" s="18">
        <v>2</v>
      </c>
      <c r="D134" s="18">
        <v>17</v>
      </c>
      <c r="E134" s="18"/>
      <c r="F134" s="18"/>
      <c r="G134" s="16">
        <v>7656</v>
      </c>
      <c r="H134" s="16"/>
      <c r="I134" s="16" t="s">
        <v>23</v>
      </c>
      <c r="J134" s="16" t="s">
        <v>24</v>
      </c>
      <c r="K134" s="16" t="s">
        <v>642</v>
      </c>
      <c r="L134" s="16">
        <v>1</v>
      </c>
      <c r="M134" s="16" t="s">
        <v>768</v>
      </c>
      <c r="N134" s="16" t="s">
        <v>781</v>
      </c>
    </row>
    <row r="135" spans="1:14" ht="21">
      <c r="A135" s="16" t="s">
        <v>609</v>
      </c>
      <c r="B135" s="18">
        <v>2005</v>
      </c>
      <c r="C135" s="18">
        <v>1</v>
      </c>
      <c r="D135" s="18">
        <v>25</v>
      </c>
      <c r="E135" s="18"/>
      <c r="F135" s="18"/>
      <c r="G135" s="16">
        <v>1560</v>
      </c>
      <c r="H135" s="16"/>
      <c r="I135" s="16" t="s">
        <v>23</v>
      </c>
      <c r="J135" s="16" t="s">
        <v>24</v>
      </c>
      <c r="K135" s="16" t="s">
        <v>25</v>
      </c>
      <c r="L135" s="16">
        <v>3</v>
      </c>
      <c r="M135" s="16" t="s">
        <v>769</v>
      </c>
      <c r="N135" s="16" t="s">
        <v>782</v>
      </c>
    </row>
    <row r="136" spans="1:14" ht="21">
      <c r="A136" s="16" t="s">
        <v>609</v>
      </c>
      <c r="B136" s="18">
        <v>2005</v>
      </c>
      <c r="C136" s="18">
        <v>4</v>
      </c>
      <c r="D136" s="18">
        <v>1</v>
      </c>
      <c r="E136" s="18"/>
      <c r="F136" s="18"/>
      <c r="G136" s="16">
        <v>3408</v>
      </c>
      <c r="H136" s="16"/>
      <c r="I136" s="16" t="s">
        <v>23</v>
      </c>
      <c r="J136" s="16" t="s">
        <v>24</v>
      </c>
      <c r="K136" s="16" t="s">
        <v>25</v>
      </c>
      <c r="L136" s="16">
        <v>3</v>
      </c>
      <c r="M136" s="16" t="s">
        <v>783</v>
      </c>
      <c r="N136" s="16" t="s">
        <v>782</v>
      </c>
    </row>
    <row r="137" spans="1:14" ht="21">
      <c r="A137" s="16" t="s">
        <v>609</v>
      </c>
      <c r="B137" s="18">
        <v>2005</v>
      </c>
      <c r="C137" s="18">
        <v>8</v>
      </c>
      <c r="D137" s="18">
        <v>20</v>
      </c>
      <c r="E137" s="18"/>
      <c r="F137" s="18"/>
      <c r="G137" s="16">
        <v>2184</v>
      </c>
      <c r="H137" s="16"/>
      <c r="I137" s="16" t="s">
        <v>23</v>
      </c>
      <c r="J137" s="16" t="s">
        <v>24</v>
      </c>
      <c r="K137" s="16" t="s">
        <v>25</v>
      </c>
      <c r="L137" s="16">
        <v>3</v>
      </c>
      <c r="M137" s="16" t="s">
        <v>784</v>
      </c>
      <c r="N137" s="16" t="s">
        <v>785</v>
      </c>
    </row>
    <row r="138" spans="1:14" ht="42">
      <c r="A138" s="16" t="s">
        <v>609</v>
      </c>
      <c r="B138" s="18">
        <v>2005</v>
      </c>
      <c r="C138" s="18">
        <v>11</v>
      </c>
      <c r="D138" s="18">
        <v>20</v>
      </c>
      <c r="E138" s="18"/>
      <c r="F138" s="18"/>
      <c r="G138" s="16">
        <v>1224</v>
      </c>
      <c r="H138" s="16"/>
      <c r="I138" s="16" t="s">
        <v>23</v>
      </c>
      <c r="J138" s="16" t="s">
        <v>24</v>
      </c>
      <c r="K138" s="16" t="s">
        <v>642</v>
      </c>
      <c r="L138" s="16">
        <v>1</v>
      </c>
      <c r="M138" s="16" t="s">
        <v>786</v>
      </c>
      <c r="N138" s="16" t="s">
        <v>787</v>
      </c>
    </row>
    <row r="139" spans="1:14" ht="42">
      <c r="A139" s="16" t="s">
        <v>609</v>
      </c>
      <c r="B139" s="18">
        <v>2006</v>
      </c>
      <c r="C139" s="18">
        <v>1</v>
      </c>
      <c r="D139" s="18">
        <v>10</v>
      </c>
      <c r="E139" s="18"/>
      <c r="F139" s="18"/>
      <c r="G139" s="16">
        <v>504</v>
      </c>
      <c r="H139" s="16"/>
      <c r="I139" s="16" t="s">
        <v>23</v>
      </c>
      <c r="J139" s="16" t="s">
        <v>24</v>
      </c>
      <c r="K139" s="16" t="s">
        <v>25</v>
      </c>
      <c r="L139" s="16">
        <v>3</v>
      </c>
      <c r="M139" s="16" t="s">
        <v>788</v>
      </c>
      <c r="N139" s="16" t="s">
        <v>787</v>
      </c>
    </row>
    <row r="140" spans="1:14" ht="42">
      <c r="A140" s="16" t="s">
        <v>609</v>
      </c>
      <c r="B140" s="18">
        <v>2006</v>
      </c>
      <c r="C140" s="18">
        <v>1</v>
      </c>
      <c r="D140" s="18">
        <v>30</v>
      </c>
      <c r="E140" s="18"/>
      <c r="F140" s="18"/>
      <c r="G140" s="16">
        <v>384</v>
      </c>
      <c r="H140" s="16"/>
      <c r="I140" s="16" t="s">
        <v>23</v>
      </c>
      <c r="J140" s="16" t="s">
        <v>24</v>
      </c>
      <c r="K140" s="16" t="s">
        <v>642</v>
      </c>
      <c r="L140" s="16">
        <v>1</v>
      </c>
      <c r="M140" s="16" t="s">
        <v>789</v>
      </c>
      <c r="N140" s="16" t="s">
        <v>787</v>
      </c>
    </row>
    <row r="141" spans="1:14" ht="21">
      <c r="A141" s="16" t="s">
        <v>609</v>
      </c>
      <c r="B141" s="18">
        <v>2006</v>
      </c>
      <c r="C141" s="18">
        <v>2</v>
      </c>
      <c r="D141" s="18">
        <v>15</v>
      </c>
      <c r="E141" s="18"/>
      <c r="F141" s="18"/>
      <c r="G141" s="16">
        <v>5616</v>
      </c>
      <c r="H141" s="16"/>
      <c r="I141" s="16" t="s">
        <v>23</v>
      </c>
      <c r="J141" s="16" t="s">
        <v>24</v>
      </c>
      <c r="K141" s="16" t="s">
        <v>642</v>
      </c>
      <c r="L141" s="16">
        <v>1</v>
      </c>
      <c r="M141" s="16" t="s">
        <v>790</v>
      </c>
      <c r="N141" s="16" t="s">
        <v>791</v>
      </c>
    </row>
    <row r="142" spans="1:14" ht="63">
      <c r="A142" s="16" t="s">
        <v>609</v>
      </c>
      <c r="B142" s="18">
        <v>2006</v>
      </c>
      <c r="C142" s="18">
        <v>10</v>
      </c>
      <c r="D142" s="18">
        <v>7</v>
      </c>
      <c r="E142" s="18">
        <v>8</v>
      </c>
      <c r="F142" s="18">
        <v>45</v>
      </c>
      <c r="G142" s="18">
        <v>5</v>
      </c>
      <c r="H142" s="16"/>
      <c r="I142" s="16" t="s">
        <v>23</v>
      </c>
      <c r="J142" s="16" t="s">
        <v>24</v>
      </c>
      <c r="K142" s="16" t="s">
        <v>25</v>
      </c>
      <c r="L142" s="16">
        <v>4</v>
      </c>
      <c r="M142" s="16" t="s">
        <v>792</v>
      </c>
      <c r="N142" s="16" t="s">
        <v>793</v>
      </c>
    </row>
    <row r="143" spans="1:14" ht="42">
      <c r="A143" s="16" t="s">
        <v>609</v>
      </c>
      <c r="B143" s="18">
        <v>2006</v>
      </c>
      <c r="C143" s="18">
        <v>10</v>
      </c>
      <c r="D143" s="18">
        <v>7</v>
      </c>
      <c r="E143" s="18">
        <v>14</v>
      </c>
      <c r="F143" s="18">
        <v>15</v>
      </c>
      <c r="G143" s="18">
        <v>3</v>
      </c>
      <c r="H143" s="16"/>
      <c r="I143" s="16" t="s">
        <v>23</v>
      </c>
      <c r="J143" s="16" t="s">
        <v>24</v>
      </c>
      <c r="K143" s="16" t="s">
        <v>25</v>
      </c>
      <c r="L143" s="16">
        <v>4</v>
      </c>
      <c r="M143" s="16" t="s">
        <v>794</v>
      </c>
      <c r="N143" s="16" t="s">
        <v>795</v>
      </c>
    </row>
    <row r="144" spans="1:14" ht="63">
      <c r="A144" s="16" t="s">
        <v>609</v>
      </c>
      <c r="B144" s="18">
        <v>2006</v>
      </c>
      <c r="C144" s="18">
        <v>10</v>
      </c>
      <c r="D144" s="18">
        <v>7</v>
      </c>
      <c r="E144" s="18">
        <v>17</v>
      </c>
      <c r="F144" s="18">
        <v>30</v>
      </c>
      <c r="G144" s="18">
        <v>2064</v>
      </c>
      <c r="H144" s="16"/>
      <c r="I144" s="16" t="s">
        <v>23</v>
      </c>
      <c r="J144" s="16" t="s">
        <v>24</v>
      </c>
      <c r="K144" s="16" t="s">
        <v>25</v>
      </c>
      <c r="L144" s="16">
        <v>4</v>
      </c>
      <c r="M144" s="16" t="s">
        <v>796</v>
      </c>
      <c r="N144" s="16" t="s">
        <v>797</v>
      </c>
    </row>
    <row r="145" spans="1:14" ht="84">
      <c r="A145" s="16" t="s">
        <v>609</v>
      </c>
      <c r="B145" s="18">
        <v>2007</v>
      </c>
      <c r="C145" s="18">
        <v>1</v>
      </c>
      <c r="D145" s="18">
        <v>1</v>
      </c>
      <c r="E145" s="18"/>
      <c r="F145" s="18"/>
      <c r="G145" s="18">
        <v>5088</v>
      </c>
      <c r="H145" s="16"/>
      <c r="I145" s="16" t="s">
        <v>23</v>
      </c>
      <c r="J145" s="16" t="s">
        <v>24</v>
      </c>
      <c r="K145" s="16" t="s">
        <v>25</v>
      </c>
      <c r="L145" s="16">
        <v>3</v>
      </c>
      <c r="M145" s="16" t="s">
        <v>798</v>
      </c>
      <c r="N145" s="16" t="s">
        <v>799</v>
      </c>
    </row>
    <row r="146" spans="1:14" ht="42">
      <c r="A146" s="16" t="s">
        <v>609</v>
      </c>
      <c r="B146" s="18">
        <v>2007</v>
      </c>
      <c r="C146" s="18">
        <v>8</v>
      </c>
      <c r="D146" s="18">
        <v>1</v>
      </c>
      <c r="E146" s="18"/>
      <c r="F146" s="18"/>
      <c r="G146" s="18">
        <v>6576</v>
      </c>
      <c r="H146" s="16"/>
      <c r="I146" s="16" t="s">
        <v>23</v>
      </c>
      <c r="J146" s="16" t="s">
        <v>24</v>
      </c>
      <c r="K146" s="16" t="s">
        <v>25</v>
      </c>
      <c r="L146" s="16">
        <v>3</v>
      </c>
      <c r="M146" s="16" t="s">
        <v>769</v>
      </c>
      <c r="N146" s="16" t="s">
        <v>800</v>
      </c>
    </row>
    <row r="147" spans="1:14" ht="84">
      <c r="A147" s="16" t="s">
        <v>609</v>
      </c>
      <c r="B147" s="18">
        <v>2008</v>
      </c>
      <c r="C147" s="18">
        <v>5</v>
      </c>
      <c r="D147" s="18">
        <v>1</v>
      </c>
      <c r="E147" s="18"/>
      <c r="F147" s="18"/>
      <c r="G147" s="18">
        <v>14640</v>
      </c>
      <c r="H147" s="16"/>
      <c r="I147" s="16" t="s">
        <v>23</v>
      </c>
      <c r="J147" s="16" t="s">
        <v>24</v>
      </c>
      <c r="K147" s="16" t="s">
        <v>25</v>
      </c>
      <c r="L147" s="16">
        <v>3</v>
      </c>
      <c r="M147" s="16" t="s">
        <v>801</v>
      </c>
      <c r="N147" s="16" t="s">
        <v>802</v>
      </c>
    </row>
    <row r="148" spans="1:14" ht="42">
      <c r="A148" s="16" t="s">
        <v>609</v>
      </c>
      <c r="B148" s="18">
        <v>2010</v>
      </c>
      <c r="C148" s="18">
        <v>1</v>
      </c>
      <c r="D148" s="18">
        <v>1</v>
      </c>
      <c r="E148" s="18"/>
      <c r="F148" s="18"/>
      <c r="G148" s="18">
        <v>4848</v>
      </c>
      <c r="H148" s="16"/>
      <c r="I148" s="16" t="s">
        <v>23</v>
      </c>
      <c r="J148" s="16" t="s">
        <v>24</v>
      </c>
      <c r="K148" s="16" t="s">
        <v>642</v>
      </c>
      <c r="L148" s="16">
        <v>1</v>
      </c>
      <c r="M148" s="16" t="s">
        <v>768</v>
      </c>
      <c r="N148" s="16" t="s">
        <v>803</v>
      </c>
    </row>
    <row r="149" spans="1:14" ht="42">
      <c r="A149" s="16" t="s">
        <v>609</v>
      </c>
      <c r="B149" s="18">
        <v>2010</v>
      </c>
      <c r="C149" s="18">
        <v>7</v>
      </c>
      <c r="D149" s="18">
        <v>23</v>
      </c>
      <c r="E149" s="18"/>
      <c r="F149" s="18"/>
      <c r="G149" s="18">
        <v>72</v>
      </c>
      <c r="H149" s="16"/>
      <c r="I149" s="16" t="s">
        <v>23</v>
      </c>
      <c r="J149" s="16" t="s">
        <v>24</v>
      </c>
      <c r="K149" s="16" t="s">
        <v>25</v>
      </c>
      <c r="L149" s="16">
        <v>3</v>
      </c>
      <c r="M149" s="16" t="s">
        <v>769</v>
      </c>
      <c r="N149" s="16" t="s">
        <v>803</v>
      </c>
    </row>
    <row r="150" spans="1:14" ht="21">
      <c r="A150" s="16" t="s">
        <v>609</v>
      </c>
      <c r="B150" s="18">
        <v>2010</v>
      </c>
      <c r="C150" s="18">
        <v>7</v>
      </c>
      <c r="D150" s="18">
        <v>26</v>
      </c>
      <c r="E150" s="18"/>
      <c r="F150" s="18"/>
      <c r="G150" s="18">
        <v>4872</v>
      </c>
      <c r="H150" s="16"/>
      <c r="I150" s="16" t="s">
        <v>23</v>
      </c>
      <c r="J150" s="16" t="s">
        <v>24</v>
      </c>
      <c r="K150" s="16" t="s">
        <v>642</v>
      </c>
      <c r="L150" s="16">
        <v>1</v>
      </c>
      <c r="M150" s="16" t="s">
        <v>768</v>
      </c>
      <c r="N150" s="16" t="s">
        <v>804</v>
      </c>
    </row>
    <row r="151" spans="1:14" ht="21">
      <c r="A151" s="16" t="s">
        <v>609</v>
      </c>
      <c r="B151" s="18">
        <v>2011</v>
      </c>
      <c r="C151" s="18">
        <v>2</v>
      </c>
      <c r="D151" s="18">
        <v>15</v>
      </c>
      <c r="E151" s="18"/>
      <c r="F151" s="18"/>
      <c r="G151" s="18">
        <v>3264</v>
      </c>
      <c r="H151" s="16"/>
      <c r="I151" s="16" t="s">
        <v>23</v>
      </c>
      <c r="J151" s="16" t="s">
        <v>24</v>
      </c>
      <c r="K151" s="16" t="s">
        <v>613</v>
      </c>
      <c r="L151" s="16">
        <v>2</v>
      </c>
      <c r="M151" s="16" t="s">
        <v>805</v>
      </c>
      <c r="N151" s="16" t="s">
        <v>804</v>
      </c>
    </row>
    <row r="152" spans="1:14" ht="21">
      <c r="A152" s="16" t="s">
        <v>609</v>
      </c>
      <c r="B152" s="18">
        <v>2011</v>
      </c>
      <c r="C152" s="18">
        <v>7</v>
      </c>
      <c r="D152" s="18">
        <v>1</v>
      </c>
      <c r="E152" s="18"/>
      <c r="F152" s="18"/>
      <c r="G152" s="18">
        <v>1488</v>
      </c>
      <c r="H152" s="16"/>
      <c r="I152" s="16" t="s">
        <v>23</v>
      </c>
      <c r="J152" s="16" t="s">
        <v>24</v>
      </c>
      <c r="K152" s="16" t="s">
        <v>25</v>
      </c>
      <c r="L152" s="16">
        <v>3</v>
      </c>
      <c r="M152" s="16" t="s">
        <v>806</v>
      </c>
      <c r="N152" s="16" t="s">
        <v>804</v>
      </c>
    </row>
    <row r="153" spans="1:14" ht="42">
      <c r="A153" s="16" t="s">
        <v>609</v>
      </c>
      <c r="B153" s="18">
        <v>2011</v>
      </c>
      <c r="C153" s="18">
        <v>8</v>
      </c>
      <c r="D153" s="18">
        <v>12</v>
      </c>
      <c r="E153" s="18"/>
      <c r="F153" s="18"/>
      <c r="G153" s="18">
        <v>12168</v>
      </c>
      <c r="H153" s="16"/>
      <c r="I153" s="16" t="s">
        <v>23</v>
      </c>
      <c r="J153" s="16" t="s">
        <v>24</v>
      </c>
      <c r="K153" s="16" t="s">
        <v>642</v>
      </c>
      <c r="L153" s="16">
        <v>1</v>
      </c>
      <c r="M153" s="16" t="s">
        <v>768</v>
      </c>
      <c r="N153" s="16" t="s">
        <v>807</v>
      </c>
    </row>
    <row r="154" spans="1:14" ht="42">
      <c r="A154" s="16" t="s">
        <v>609</v>
      </c>
      <c r="B154" s="18">
        <v>2013</v>
      </c>
      <c r="C154" s="18">
        <v>1</v>
      </c>
      <c r="D154" s="18">
        <v>20</v>
      </c>
      <c r="E154" s="18"/>
      <c r="F154" s="18"/>
      <c r="G154" s="18">
        <v>1680</v>
      </c>
      <c r="H154" s="16"/>
      <c r="I154" s="16" t="s">
        <v>23</v>
      </c>
      <c r="J154" s="16" t="s">
        <v>24</v>
      </c>
      <c r="K154" s="16" t="s">
        <v>25</v>
      </c>
      <c r="L154" s="16">
        <v>3</v>
      </c>
      <c r="M154" s="16" t="s">
        <v>808</v>
      </c>
      <c r="N154" s="16" t="s">
        <v>807</v>
      </c>
    </row>
    <row r="155" spans="1:14" ht="42">
      <c r="A155" s="16" t="s">
        <v>609</v>
      </c>
      <c r="B155" s="18">
        <v>2013</v>
      </c>
      <c r="C155" s="18">
        <v>4</v>
      </c>
      <c r="D155" s="18">
        <v>1</v>
      </c>
      <c r="E155" s="18"/>
      <c r="F155" s="18"/>
      <c r="G155" s="18">
        <v>5856</v>
      </c>
      <c r="H155" s="16"/>
      <c r="I155" s="16" t="s">
        <v>23</v>
      </c>
      <c r="J155" s="16" t="s">
        <v>24</v>
      </c>
      <c r="K155" s="16" t="s">
        <v>25</v>
      </c>
      <c r="L155" s="16">
        <v>2</v>
      </c>
      <c r="M155" s="16" t="s">
        <v>809</v>
      </c>
      <c r="N155" s="16" t="s">
        <v>807</v>
      </c>
    </row>
    <row r="156" spans="1:14" ht="42">
      <c r="A156" s="16" t="s">
        <v>609</v>
      </c>
      <c r="B156" s="18">
        <v>2013</v>
      </c>
      <c r="C156" s="18">
        <v>6</v>
      </c>
      <c r="D156" s="18">
        <v>1</v>
      </c>
      <c r="E156" s="18"/>
      <c r="F156" s="18"/>
      <c r="G156" s="16"/>
      <c r="H156" s="16"/>
      <c r="I156" s="16" t="s">
        <v>23</v>
      </c>
      <c r="J156" s="16" t="s">
        <v>46</v>
      </c>
      <c r="K156" s="16" t="s">
        <v>25</v>
      </c>
      <c r="L156" s="16">
        <v>2</v>
      </c>
      <c r="M156" s="16" t="s">
        <v>810</v>
      </c>
      <c r="N156" s="16" t="s">
        <v>807</v>
      </c>
    </row>
    <row r="157" spans="1:14" ht="63">
      <c r="A157" s="16" t="s">
        <v>609</v>
      </c>
      <c r="B157" s="18">
        <v>2013</v>
      </c>
      <c r="C157" s="18">
        <v>12</v>
      </c>
      <c r="D157" s="18">
        <v>1</v>
      </c>
      <c r="E157" s="18"/>
      <c r="F157" s="18"/>
      <c r="G157" s="18">
        <v>2160</v>
      </c>
      <c r="H157" s="16"/>
      <c r="I157" s="16" t="s">
        <v>23</v>
      </c>
      <c r="J157" s="16" t="s">
        <v>24</v>
      </c>
      <c r="K157" s="16" t="s">
        <v>642</v>
      </c>
      <c r="L157" s="16">
        <v>1</v>
      </c>
      <c r="M157" s="16" t="s">
        <v>768</v>
      </c>
      <c r="N157" s="16" t="s">
        <v>811</v>
      </c>
    </row>
    <row r="158" spans="1:14" ht="21">
      <c r="A158" s="16" t="s">
        <v>609</v>
      </c>
      <c r="B158" s="18">
        <v>2014</v>
      </c>
      <c r="C158" s="18">
        <v>3</v>
      </c>
      <c r="D158" s="18">
        <v>1</v>
      </c>
      <c r="E158" s="18"/>
      <c r="F158" s="18"/>
      <c r="G158" s="18">
        <v>744</v>
      </c>
      <c r="H158" s="16"/>
      <c r="I158" s="16" t="s">
        <v>23</v>
      </c>
      <c r="J158" s="16" t="s">
        <v>24</v>
      </c>
      <c r="K158" s="16" t="s">
        <v>25</v>
      </c>
      <c r="L158" s="16">
        <v>3</v>
      </c>
      <c r="M158" s="16" t="s">
        <v>812</v>
      </c>
      <c r="N158" s="16" t="s">
        <v>813</v>
      </c>
    </row>
    <row r="159" spans="1:14" ht="21">
      <c r="A159" s="16" t="s">
        <v>609</v>
      </c>
      <c r="B159" s="18">
        <v>2014</v>
      </c>
      <c r="C159" s="18">
        <v>4</v>
      </c>
      <c r="D159" s="18">
        <v>1</v>
      </c>
      <c r="E159" s="18"/>
      <c r="F159" s="18"/>
      <c r="G159" s="18">
        <v>2184</v>
      </c>
      <c r="H159" s="16"/>
      <c r="I159" s="16" t="s">
        <v>23</v>
      </c>
      <c r="J159" s="16" t="s">
        <v>24</v>
      </c>
      <c r="K159" s="16" t="s">
        <v>642</v>
      </c>
      <c r="L159" s="16">
        <v>1</v>
      </c>
      <c r="M159" s="16" t="s">
        <v>768</v>
      </c>
      <c r="N159" s="16" t="s">
        <v>813</v>
      </c>
    </row>
    <row r="160" spans="1:14" ht="21">
      <c r="A160" s="16" t="s">
        <v>609</v>
      </c>
      <c r="B160" s="18">
        <v>2014</v>
      </c>
      <c r="C160" s="18">
        <v>7</v>
      </c>
      <c r="D160" s="18">
        <v>1</v>
      </c>
      <c r="E160" s="18"/>
      <c r="F160" s="18"/>
      <c r="G160" s="18">
        <v>1416</v>
      </c>
      <c r="H160" s="16"/>
      <c r="I160" s="16" t="s">
        <v>23</v>
      </c>
      <c r="J160" s="16" t="s">
        <v>24</v>
      </c>
      <c r="K160" s="16" t="s">
        <v>25</v>
      </c>
      <c r="L160" s="16">
        <v>3</v>
      </c>
      <c r="M160" s="16" t="s">
        <v>808</v>
      </c>
      <c r="N160" s="16" t="s">
        <v>813</v>
      </c>
    </row>
    <row r="161" spans="1:14" ht="42">
      <c r="A161" s="16" t="s">
        <v>609</v>
      </c>
      <c r="B161" s="18">
        <v>2014</v>
      </c>
      <c r="C161" s="18">
        <v>8</v>
      </c>
      <c r="D161" s="18">
        <v>29</v>
      </c>
      <c r="E161" s="18">
        <v>3</v>
      </c>
      <c r="F161" s="18">
        <v>30</v>
      </c>
      <c r="G161" s="18">
        <v>3.5</v>
      </c>
      <c r="H161" s="16"/>
      <c r="I161" s="16" t="s">
        <v>23</v>
      </c>
      <c r="J161" s="16" t="s">
        <v>24</v>
      </c>
      <c r="K161" s="16" t="s">
        <v>25</v>
      </c>
      <c r="L161" s="16">
        <v>4</v>
      </c>
      <c r="M161" s="16" t="s">
        <v>814</v>
      </c>
      <c r="N161" s="16" t="s">
        <v>815</v>
      </c>
    </row>
    <row r="162" spans="1:14" ht="21">
      <c r="A162" s="16" t="s">
        <v>609</v>
      </c>
      <c r="B162" s="18">
        <v>2014</v>
      </c>
      <c r="C162" s="18">
        <v>8</v>
      </c>
      <c r="D162" s="18">
        <v>29</v>
      </c>
      <c r="E162" s="18">
        <v>7</v>
      </c>
      <c r="F162" s="18">
        <v>0</v>
      </c>
      <c r="G162" s="18">
        <v>24</v>
      </c>
      <c r="H162" s="16"/>
      <c r="I162" s="16" t="s">
        <v>23</v>
      </c>
      <c r="J162" s="16" t="s">
        <v>24</v>
      </c>
      <c r="K162" s="16" t="s">
        <v>25</v>
      </c>
      <c r="L162" s="16">
        <v>4</v>
      </c>
      <c r="M162" s="16" t="s">
        <v>816</v>
      </c>
      <c r="N162" s="16" t="s">
        <v>813</v>
      </c>
    </row>
    <row r="163" spans="1:14" ht="42">
      <c r="A163" s="16" t="s">
        <v>609</v>
      </c>
      <c r="B163" s="18">
        <v>2014</v>
      </c>
      <c r="C163" s="18">
        <v>8</v>
      </c>
      <c r="D163" s="18">
        <v>30</v>
      </c>
      <c r="E163" s="18"/>
      <c r="F163" s="18"/>
      <c r="G163" s="16">
        <v>744</v>
      </c>
      <c r="H163" s="16"/>
      <c r="I163" s="16" t="s">
        <v>23</v>
      </c>
      <c r="J163" s="16" t="s">
        <v>24</v>
      </c>
      <c r="K163" s="16" t="s">
        <v>25</v>
      </c>
      <c r="L163" s="16">
        <v>3</v>
      </c>
      <c r="M163" s="16" t="s">
        <v>817</v>
      </c>
      <c r="N163" s="16" t="s">
        <v>818</v>
      </c>
    </row>
    <row r="164" spans="1:14" ht="42">
      <c r="A164" s="16" t="s">
        <v>609</v>
      </c>
      <c r="B164" s="18">
        <v>2014</v>
      </c>
      <c r="C164" s="18">
        <v>10</v>
      </c>
      <c r="D164" s="18"/>
      <c r="E164" s="18"/>
      <c r="F164" s="18"/>
      <c r="G164" s="16"/>
      <c r="H164" s="16"/>
      <c r="I164" s="16" t="s">
        <v>23</v>
      </c>
      <c r="J164" s="16" t="s">
        <v>24</v>
      </c>
      <c r="K164" s="16" t="s">
        <v>642</v>
      </c>
      <c r="L164" s="16">
        <v>1</v>
      </c>
      <c r="M164" s="16" t="s">
        <v>768</v>
      </c>
      <c r="N164" s="16" t="s">
        <v>818</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164">
    <cfRule type="colorScale" priority="5">
      <colorScale>
        <cfvo type="min"/>
        <cfvo type="percentile" val="50"/>
        <cfvo type="max"/>
        <color rgb="FF63BE7B"/>
        <color rgb="FFFFEB84"/>
        <color rgb="FFF8696B"/>
      </colorScale>
    </cfRule>
    <cfRule type="colorScale" priority="6">
      <colorScale>
        <cfvo type="min"/>
        <cfvo type="percentile" val="50"/>
        <cfvo type="max"/>
        <color rgb="FF63BE7B"/>
        <color rgb="FFFFEB84"/>
        <color rgb="FFF8696B"/>
      </colorScale>
    </cfRule>
    <cfRule type="colorScale" priority="7">
      <colorScale>
        <cfvo type="min"/>
        <cfvo type="percentile" val="50"/>
        <cfvo type="max"/>
        <color rgb="FF63BE7B"/>
        <color rgb="FFFFEB84"/>
        <color rgb="FFF8696B"/>
      </colorScale>
    </cfRule>
    <cfRule type="colorScale" priority="118">
      <colorScale>
        <cfvo type="min"/>
        <cfvo type="percentile" val="50"/>
        <cfvo type="max"/>
        <color rgb="FF63BE7B"/>
        <color rgb="FFFFEB84"/>
        <color rgb="FFF8696B"/>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E3C97-6F01-4B18-851B-AC64935EEF6A}">
  <dimension ref="A1:N131"/>
  <sheetViews>
    <sheetView zoomScale="91" zoomScaleNormal="91" workbookViewId="0">
      <pane ySplit="1" topLeftCell="A112" activePane="bottomLeft" state="frozen"/>
      <selection pane="bottomLeft" activeCell="A2" sqref="A2:N131"/>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63.7109375" customWidth="1"/>
    <col min="14" max="14" width="36.42578125"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249</v>
      </c>
      <c r="B2" s="16">
        <v>1711</v>
      </c>
      <c r="C2" s="16"/>
      <c r="D2" s="16"/>
      <c r="E2" s="16"/>
      <c r="F2" s="16"/>
      <c r="G2" s="18"/>
      <c r="H2" s="16"/>
      <c r="I2" s="16" t="s">
        <v>1</v>
      </c>
      <c r="J2" s="20" t="str">
        <f t="shared" ref="J2:J65" si="0">IF(G2="", "point", "span")</f>
        <v>point</v>
      </c>
      <c r="K2" s="16"/>
      <c r="L2" s="16">
        <v>5</v>
      </c>
      <c r="M2" s="16" t="s">
        <v>250</v>
      </c>
      <c r="N2" s="16" t="s">
        <v>251</v>
      </c>
    </row>
    <row r="3" spans="1:14" ht="21">
      <c r="A3" s="16" t="s">
        <v>249</v>
      </c>
      <c r="B3" s="16">
        <v>1808</v>
      </c>
      <c r="C3" s="16"/>
      <c r="D3" s="16"/>
      <c r="E3" s="16"/>
      <c r="F3" s="16"/>
      <c r="G3" s="18"/>
      <c r="H3" s="16"/>
      <c r="I3" s="16" t="s">
        <v>1</v>
      </c>
      <c r="J3" s="20" t="str">
        <f t="shared" si="0"/>
        <v>point</v>
      </c>
      <c r="K3" s="16" t="s">
        <v>3</v>
      </c>
      <c r="L3" s="16">
        <v>4</v>
      </c>
      <c r="M3" s="16" t="s">
        <v>25</v>
      </c>
      <c r="N3" s="16" t="s">
        <v>251</v>
      </c>
    </row>
    <row r="4" spans="1:14" ht="21">
      <c r="A4" s="16" t="s">
        <v>249</v>
      </c>
      <c r="B4" s="16">
        <v>1821</v>
      </c>
      <c r="C4" s="16">
        <v>3</v>
      </c>
      <c r="D4" s="16">
        <v>16</v>
      </c>
      <c r="E4" s="16"/>
      <c r="F4" s="16"/>
      <c r="G4" s="18"/>
      <c r="H4" s="16"/>
      <c r="I4" s="16" t="s">
        <v>1</v>
      </c>
      <c r="J4" s="20" t="str">
        <f t="shared" si="0"/>
        <v>point</v>
      </c>
      <c r="K4" s="16" t="s">
        <v>3</v>
      </c>
      <c r="L4" s="16">
        <v>4</v>
      </c>
      <c r="M4" s="16" t="s">
        <v>252</v>
      </c>
      <c r="N4" s="16" t="s">
        <v>251</v>
      </c>
    </row>
    <row r="5" spans="1:14" ht="21">
      <c r="A5" s="16" t="s">
        <v>249</v>
      </c>
      <c r="B5" s="16">
        <v>1843</v>
      </c>
      <c r="C5" s="16"/>
      <c r="D5" s="16"/>
      <c r="E5" s="16"/>
      <c r="F5" s="16"/>
      <c r="G5" s="18"/>
      <c r="H5" s="16"/>
      <c r="I5" s="16" t="s">
        <v>1</v>
      </c>
      <c r="J5" s="20" t="str">
        <f t="shared" si="0"/>
        <v>point</v>
      </c>
      <c r="K5" s="16" t="s">
        <v>3</v>
      </c>
      <c r="L5" s="16">
        <v>6</v>
      </c>
      <c r="M5" s="16" t="s">
        <v>253</v>
      </c>
      <c r="N5" s="16" t="s">
        <v>251</v>
      </c>
    </row>
    <row r="6" spans="1:14" ht="21">
      <c r="A6" s="16" t="s">
        <v>249</v>
      </c>
      <c r="B6" s="16">
        <v>1908</v>
      </c>
      <c r="C6" s="16"/>
      <c r="D6" s="16"/>
      <c r="E6" s="16"/>
      <c r="F6" s="16"/>
      <c r="G6" s="18"/>
      <c r="H6" s="16"/>
      <c r="I6" s="16" t="s">
        <v>1</v>
      </c>
      <c r="J6" s="20" t="str">
        <f t="shared" si="0"/>
        <v>point</v>
      </c>
      <c r="K6" s="16" t="s">
        <v>3</v>
      </c>
      <c r="L6" s="16">
        <v>2</v>
      </c>
      <c r="M6" s="16" t="s">
        <v>254</v>
      </c>
      <c r="N6" s="16" t="s">
        <v>255</v>
      </c>
    </row>
    <row r="7" spans="1:14" ht="21">
      <c r="A7" s="16" t="s">
        <v>249</v>
      </c>
      <c r="B7" s="16">
        <v>1915</v>
      </c>
      <c r="C7" s="16"/>
      <c r="D7" s="16"/>
      <c r="E7" s="16"/>
      <c r="F7" s="16"/>
      <c r="G7" s="18"/>
      <c r="H7" s="16"/>
      <c r="I7" s="16" t="s">
        <v>1</v>
      </c>
      <c r="J7" s="20" t="str">
        <f t="shared" si="0"/>
        <v>point</v>
      </c>
      <c r="K7" s="16" t="s">
        <v>3</v>
      </c>
      <c r="L7" s="16">
        <v>2</v>
      </c>
      <c r="M7" s="16" t="s">
        <v>254</v>
      </c>
      <c r="N7" s="16" t="s">
        <v>255</v>
      </c>
    </row>
    <row r="8" spans="1:14" ht="21">
      <c r="A8" s="16" t="s">
        <v>249</v>
      </c>
      <c r="B8" s="16">
        <v>1917</v>
      </c>
      <c r="C8" s="16"/>
      <c r="D8" s="16"/>
      <c r="E8" s="16"/>
      <c r="F8" s="16"/>
      <c r="G8" s="18"/>
      <c r="H8" s="16"/>
      <c r="I8" s="16" t="s">
        <v>1</v>
      </c>
      <c r="J8" s="20" t="str">
        <f t="shared" si="0"/>
        <v>point</v>
      </c>
      <c r="K8" s="16" t="s">
        <v>3</v>
      </c>
      <c r="L8" s="16">
        <v>2</v>
      </c>
      <c r="M8" s="16" t="s">
        <v>254</v>
      </c>
      <c r="N8" s="16" t="s">
        <v>255</v>
      </c>
    </row>
    <row r="9" spans="1:14" ht="21">
      <c r="A9" s="16" t="s">
        <v>249</v>
      </c>
      <c r="B9" s="16">
        <v>1963</v>
      </c>
      <c r="C9" s="16">
        <v>2</v>
      </c>
      <c r="D9" s="16">
        <v>16</v>
      </c>
      <c r="E9" s="16"/>
      <c r="F9" s="16"/>
      <c r="G9" s="18">
        <v>48</v>
      </c>
      <c r="H9" s="16"/>
      <c r="I9" s="16" t="s">
        <v>1</v>
      </c>
      <c r="J9" s="20" t="str">
        <f t="shared" si="0"/>
        <v>span</v>
      </c>
      <c r="K9" s="16" t="s">
        <v>54</v>
      </c>
      <c r="L9" s="16">
        <v>2</v>
      </c>
      <c r="M9" s="16" t="s">
        <v>256</v>
      </c>
      <c r="N9" s="16" t="s">
        <v>257</v>
      </c>
    </row>
    <row r="10" spans="1:14" ht="21">
      <c r="A10" s="16" t="s">
        <v>249</v>
      </c>
      <c r="B10" s="16">
        <v>1963</v>
      </c>
      <c r="C10" s="16">
        <v>2</v>
      </c>
      <c r="D10" s="16">
        <v>18</v>
      </c>
      <c r="E10" s="16">
        <v>15</v>
      </c>
      <c r="F10" s="16"/>
      <c r="G10" s="18"/>
      <c r="H10" s="16"/>
      <c r="I10" s="16" t="s">
        <v>23</v>
      </c>
      <c r="J10" s="20" t="str">
        <f t="shared" si="0"/>
        <v>point</v>
      </c>
      <c r="K10" s="16" t="s">
        <v>54</v>
      </c>
      <c r="L10" s="16">
        <v>2</v>
      </c>
      <c r="M10" s="16" t="s">
        <v>258</v>
      </c>
      <c r="N10" s="16" t="s">
        <v>255</v>
      </c>
    </row>
    <row r="11" spans="1:14" ht="21">
      <c r="A11" s="16" t="s">
        <v>249</v>
      </c>
      <c r="B11" s="16">
        <v>1963</v>
      </c>
      <c r="C11" s="16">
        <v>2</v>
      </c>
      <c r="D11" s="16">
        <v>18</v>
      </c>
      <c r="E11" s="16">
        <v>21</v>
      </c>
      <c r="F11" s="16"/>
      <c r="G11" s="18"/>
      <c r="H11" s="16"/>
      <c r="I11" s="16"/>
      <c r="J11" s="20" t="str">
        <f t="shared" si="0"/>
        <v>point</v>
      </c>
      <c r="K11" s="16" t="s">
        <v>54</v>
      </c>
      <c r="L11" s="16">
        <v>2</v>
      </c>
      <c r="M11" s="16" t="s">
        <v>259</v>
      </c>
      <c r="N11" s="16" t="s">
        <v>255</v>
      </c>
    </row>
    <row r="12" spans="1:14" ht="21">
      <c r="A12" s="16" t="s">
        <v>249</v>
      </c>
      <c r="B12" s="16">
        <v>1963</v>
      </c>
      <c r="C12" s="16">
        <v>2</v>
      </c>
      <c r="D12" s="16">
        <v>19</v>
      </c>
      <c r="E12" s="16">
        <v>1</v>
      </c>
      <c r="F12" s="16">
        <v>0</v>
      </c>
      <c r="G12" s="18"/>
      <c r="H12" s="16"/>
      <c r="I12" s="16"/>
      <c r="J12" s="20" t="str">
        <f t="shared" si="0"/>
        <v>point</v>
      </c>
      <c r="K12" s="16" t="s">
        <v>54</v>
      </c>
      <c r="L12" s="16">
        <v>2</v>
      </c>
      <c r="M12" s="16" t="s">
        <v>260</v>
      </c>
      <c r="N12" s="16" t="s">
        <v>255</v>
      </c>
    </row>
    <row r="13" spans="1:14" ht="21">
      <c r="A13" s="16" t="s">
        <v>249</v>
      </c>
      <c r="B13" s="16">
        <v>1963</v>
      </c>
      <c r="C13" s="16">
        <v>2</v>
      </c>
      <c r="D13" s="16">
        <v>19</v>
      </c>
      <c r="E13" s="16">
        <v>3</v>
      </c>
      <c r="F13" s="16">
        <v>0</v>
      </c>
      <c r="G13" s="18">
        <v>2</v>
      </c>
      <c r="H13" s="16"/>
      <c r="I13" s="16"/>
      <c r="J13" s="20" t="str">
        <f t="shared" si="0"/>
        <v>span</v>
      </c>
      <c r="K13" s="16" t="s">
        <v>3</v>
      </c>
      <c r="L13" s="16">
        <v>3</v>
      </c>
      <c r="M13" s="16" t="s">
        <v>261</v>
      </c>
      <c r="N13" s="16" t="s">
        <v>255</v>
      </c>
    </row>
    <row r="14" spans="1:14" ht="42">
      <c r="A14" s="16" t="s">
        <v>249</v>
      </c>
      <c r="B14" s="16">
        <v>1963</v>
      </c>
      <c r="C14" s="16">
        <v>2</v>
      </c>
      <c r="D14" s="16">
        <v>19</v>
      </c>
      <c r="E14" s="16">
        <v>5</v>
      </c>
      <c r="F14" s="16">
        <v>0</v>
      </c>
      <c r="G14" s="18">
        <v>120</v>
      </c>
      <c r="H14" s="16"/>
      <c r="I14" s="16"/>
      <c r="J14" s="20" t="str">
        <f t="shared" si="0"/>
        <v>span</v>
      </c>
      <c r="K14" s="16" t="s">
        <v>3</v>
      </c>
      <c r="L14" s="16">
        <v>4</v>
      </c>
      <c r="M14" s="16" t="s">
        <v>262</v>
      </c>
      <c r="N14" s="16" t="s">
        <v>255</v>
      </c>
    </row>
    <row r="15" spans="1:14" ht="21">
      <c r="A15" s="16" t="s">
        <v>249</v>
      </c>
      <c r="B15" s="16">
        <v>1963</v>
      </c>
      <c r="C15" s="16">
        <v>2</v>
      </c>
      <c r="D15" s="16">
        <v>20</v>
      </c>
      <c r="E15" s="16"/>
      <c r="F15" s="16"/>
      <c r="G15" s="18"/>
      <c r="H15" s="16"/>
      <c r="I15" s="16"/>
      <c r="J15" s="20" t="str">
        <f t="shared" si="0"/>
        <v>point</v>
      </c>
      <c r="K15" s="16" t="s">
        <v>3</v>
      </c>
      <c r="L15" s="16">
        <v>4</v>
      </c>
      <c r="M15" s="16" t="s">
        <v>263</v>
      </c>
      <c r="N15" s="16" t="s">
        <v>257</v>
      </c>
    </row>
    <row r="16" spans="1:14" ht="63">
      <c r="A16" s="16" t="s">
        <v>249</v>
      </c>
      <c r="B16" s="16">
        <v>1963</v>
      </c>
      <c r="C16" s="16">
        <v>2</v>
      </c>
      <c r="D16" s="16">
        <v>24</v>
      </c>
      <c r="E16" s="16"/>
      <c r="F16" s="16"/>
      <c r="G16" s="18">
        <f>60*24</f>
        <v>1440</v>
      </c>
      <c r="H16" s="16"/>
      <c r="I16" s="16" t="s">
        <v>1</v>
      </c>
      <c r="J16" s="20" t="str">
        <f t="shared" si="0"/>
        <v>span</v>
      </c>
      <c r="K16" s="16" t="s">
        <v>3</v>
      </c>
      <c r="L16" s="16">
        <v>3</v>
      </c>
      <c r="M16" s="16" t="s">
        <v>264</v>
      </c>
      <c r="N16" s="16" t="s">
        <v>255</v>
      </c>
    </row>
    <row r="17" spans="1:14" ht="63">
      <c r="A17" s="16" t="s">
        <v>249</v>
      </c>
      <c r="B17" s="16">
        <v>1963</v>
      </c>
      <c r="C17" s="16">
        <v>2</v>
      </c>
      <c r="D17" s="16">
        <v>24</v>
      </c>
      <c r="E17" s="16"/>
      <c r="F17" s="16"/>
      <c r="G17" s="18">
        <f>21*24</f>
        <v>504</v>
      </c>
      <c r="H17" s="16"/>
      <c r="I17" s="16" t="s">
        <v>1</v>
      </c>
      <c r="J17" s="20" t="str">
        <f t="shared" si="0"/>
        <v>span</v>
      </c>
      <c r="K17" s="16" t="s">
        <v>3</v>
      </c>
      <c r="L17" s="16">
        <v>4</v>
      </c>
      <c r="M17" s="16" t="s">
        <v>265</v>
      </c>
      <c r="N17" s="16" t="s">
        <v>257</v>
      </c>
    </row>
    <row r="18" spans="1:14" ht="126">
      <c r="A18" s="16" t="s">
        <v>249</v>
      </c>
      <c r="B18" s="16">
        <v>1963</v>
      </c>
      <c r="C18" s="16">
        <v>3</v>
      </c>
      <c r="D18" s="16">
        <v>17</v>
      </c>
      <c r="E18" s="16">
        <v>5</v>
      </c>
      <c r="F18" s="16">
        <v>32</v>
      </c>
      <c r="G18" s="18">
        <v>3.5</v>
      </c>
      <c r="H18" s="16"/>
      <c r="I18" s="16" t="s">
        <v>1</v>
      </c>
      <c r="J18" s="20" t="str">
        <f t="shared" si="0"/>
        <v>span</v>
      </c>
      <c r="K18" s="16" t="s">
        <v>3</v>
      </c>
      <c r="L18" s="16">
        <v>6</v>
      </c>
      <c r="M18" s="16" t="s">
        <v>266</v>
      </c>
      <c r="N18" s="16" t="s">
        <v>257</v>
      </c>
    </row>
    <row r="19" spans="1:14" ht="42">
      <c r="A19" s="16" t="s">
        <v>249</v>
      </c>
      <c r="B19" s="16">
        <v>1963</v>
      </c>
      <c r="C19" s="16">
        <v>3</v>
      </c>
      <c r="D19" s="16">
        <v>17</v>
      </c>
      <c r="E19" s="16"/>
      <c r="F19" s="16"/>
      <c r="G19" s="18"/>
      <c r="H19" s="16"/>
      <c r="I19" s="16" t="s">
        <v>23</v>
      </c>
      <c r="J19" s="20" t="str">
        <f t="shared" si="0"/>
        <v>point</v>
      </c>
      <c r="K19" s="16" t="s">
        <v>25</v>
      </c>
      <c r="L19" s="16">
        <v>0</v>
      </c>
      <c r="M19" s="16" t="s">
        <v>267</v>
      </c>
      <c r="N19" s="16" t="s">
        <v>255</v>
      </c>
    </row>
    <row r="20" spans="1:14" ht="42">
      <c r="A20" s="16" t="s">
        <v>249</v>
      </c>
      <c r="B20" s="16">
        <v>1963</v>
      </c>
      <c r="C20" s="16">
        <v>3</v>
      </c>
      <c r="D20" s="16">
        <v>17</v>
      </c>
      <c r="E20" s="16"/>
      <c r="F20" s="16"/>
      <c r="G20" s="18">
        <v>1080</v>
      </c>
      <c r="H20" s="16"/>
      <c r="I20" s="16" t="s">
        <v>1</v>
      </c>
      <c r="J20" s="20" t="str">
        <f t="shared" si="0"/>
        <v>span</v>
      </c>
      <c r="K20" s="16" t="s">
        <v>3</v>
      </c>
      <c r="L20" s="16">
        <v>4</v>
      </c>
      <c r="M20" s="16" t="s">
        <v>268</v>
      </c>
      <c r="N20" s="16" t="s">
        <v>257</v>
      </c>
    </row>
    <row r="21" spans="1:14" ht="42">
      <c r="A21" s="16" t="s">
        <v>249</v>
      </c>
      <c r="B21" s="16">
        <v>1963</v>
      </c>
      <c r="C21" s="16">
        <v>5</v>
      </c>
      <c r="D21" s="16">
        <v>11</v>
      </c>
      <c r="E21" s="16"/>
      <c r="F21" s="16"/>
      <c r="G21" s="18">
        <v>120</v>
      </c>
      <c r="H21" s="16"/>
      <c r="I21" s="16" t="s">
        <v>1</v>
      </c>
      <c r="J21" s="20" t="str">
        <f t="shared" si="0"/>
        <v>span</v>
      </c>
      <c r="K21" s="16" t="s">
        <v>3</v>
      </c>
      <c r="L21" s="16">
        <v>4</v>
      </c>
      <c r="M21" s="16" t="s">
        <v>269</v>
      </c>
      <c r="N21" s="16" t="s">
        <v>255</v>
      </c>
    </row>
    <row r="22" spans="1:14" ht="21">
      <c r="A22" s="16" t="s">
        <v>249</v>
      </c>
      <c r="B22" s="16">
        <v>1963</v>
      </c>
      <c r="C22" s="16">
        <v>5</v>
      </c>
      <c r="D22" s="16">
        <v>16</v>
      </c>
      <c r="E22" s="16">
        <v>6</v>
      </c>
      <c r="F22" s="16"/>
      <c r="G22" s="18">
        <v>10</v>
      </c>
      <c r="H22" s="16"/>
      <c r="I22" s="16" t="s">
        <v>1</v>
      </c>
      <c r="J22" s="20" t="str">
        <f t="shared" si="0"/>
        <v>span</v>
      </c>
      <c r="K22" s="16" t="s">
        <v>3</v>
      </c>
      <c r="L22" s="16">
        <v>4</v>
      </c>
      <c r="M22" s="16" t="s">
        <v>270</v>
      </c>
      <c r="N22" s="16" t="s">
        <v>255</v>
      </c>
    </row>
    <row r="23" spans="1:14" ht="21">
      <c r="A23" s="16" t="s">
        <v>249</v>
      </c>
      <c r="B23" s="16">
        <v>1963</v>
      </c>
      <c r="C23" s="16">
        <v>5</v>
      </c>
      <c r="D23" s="16">
        <v>16</v>
      </c>
      <c r="E23" s="16">
        <v>15</v>
      </c>
      <c r="F23" s="16">
        <v>55</v>
      </c>
      <c r="G23" s="18"/>
      <c r="H23" s="16"/>
      <c r="I23" s="16" t="s">
        <v>1</v>
      </c>
      <c r="J23" s="20" t="str">
        <f t="shared" si="0"/>
        <v>point</v>
      </c>
      <c r="K23" s="16" t="s">
        <v>3</v>
      </c>
      <c r="L23" s="16">
        <v>4</v>
      </c>
      <c r="M23" s="16" t="s">
        <v>271</v>
      </c>
      <c r="N23" s="16" t="s">
        <v>255</v>
      </c>
    </row>
    <row r="24" spans="1:14" ht="21">
      <c r="A24" s="16" t="s">
        <v>249</v>
      </c>
      <c r="B24" s="16">
        <v>1963</v>
      </c>
      <c r="C24" s="16">
        <v>5</v>
      </c>
      <c r="D24" s="16">
        <v>16</v>
      </c>
      <c r="E24" s="16">
        <v>16</v>
      </c>
      <c r="F24" s="16">
        <v>0</v>
      </c>
      <c r="G24" s="18"/>
      <c r="H24" s="16"/>
      <c r="I24" s="16" t="s">
        <v>1</v>
      </c>
      <c r="J24" s="20" t="str">
        <f t="shared" si="0"/>
        <v>point</v>
      </c>
      <c r="K24" s="16" t="s">
        <v>3</v>
      </c>
      <c r="L24" s="16">
        <v>4</v>
      </c>
      <c r="M24" s="16" t="s">
        <v>272</v>
      </c>
      <c r="N24" s="16" t="s">
        <v>255</v>
      </c>
    </row>
    <row r="25" spans="1:14" ht="21">
      <c r="A25" s="16" t="s">
        <v>249</v>
      </c>
      <c r="B25" s="16">
        <v>1963</v>
      </c>
      <c r="C25" s="16">
        <v>5</v>
      </c>
      <c r="D25" s="16">
        <v>16</v>
      </c>
      <c r="E25" s="16">
        <v>16</v>
      </c>
      <c r="F25" s="16">
        <v>2</v>
      </c>
      <c r="G25" s="18"/>
      <c r="H25" s="16"/>
      <c r="I25" s="16" t="s">
        <v>1</v>
      </c>
      <c r="J25" s="20" t="str">
        <f t="shared" si="0"/>
        <v>point</v>
      </c>
      <c r="K25" s="16" t="s">
        <v>3</v>
      </c>
      <c r="L25" s="16">
        <v>4</v>
      </c>
      <c r="M25" s="16" t="s">
        <v>273</v>
      </c>
      <c r="N25" s="16" t="s">
        <v>255</v>
      </c>
    </row>
    <row r="26" spans="1:14" ht="21">
      <c r="A26" s="16" t="s">
        <v>249</v>
      </c>
      <c r="B26" s="16">
        <v>1963</v>
      </c>
      <c r="C26" s="16">
        <v>5</v>
      </c>
      <c r="D26" s="16">
        <v>16</v>
      </c>
      <c r="E26" s="16">
        <v>16</v>
      </c>
      <c r="F26" s="16">
        <v>4</v>
      </c>
      <c r="G26" s="18"/>
      <c r="H26" s="16"/>
      <c r="I26" s="16" t="s">
        <v>1</v>
      </c>
      <c r="J26" s="20" t="str">
        <f t="shared" si="0"/>
        <v>point</v>
      </c>
      <c r="K26" s="16" t="s">
        <v>3</v>
      </c>
      <c r="L26" s="16">
        <v>4</v>
      </c>
      <c r="M26" s="16" t="s">
        <v>274</v>
      </c>
      <c r="N26" s="16" t="s">
        <v>255</v>
      </c>
    </row>
    <row r="27" spans="1:14" ht="21">
      <c r="A27" s="16" t="s">
        <v>249</v>
      </c>
      <c r="B27" s="16">
        <v>1963</v>
      </c>
      <c r="C27" s="16">
        <v>5</v>
      </c>
      <c r="D27" s="16">
        <v>16</v>
      </c>
      <c r="E27" s="16">
        <v>16</v>
      </c>
      <c r="F27" s="16">
        <v>5</v>
      </c>
      <c r="G27" s="18"/>
      <c r="H27" s="16"/>
      <c r="I27" s="16" t="s">
        <v>1</v>
      </c>
      <c r="J27" s="20" t="str">
        <f t="shared" si="0"/>
        <v>point</v>
      </c>
      <c r="K27" s="16" t="s">
        <v>3</v>
      </c>
      <c r="L27" s="16">
        <v>4</v>
      </c>
      <c r="M27" s="16" t="s">
        <v>275</v>
      </c>
      <c r="N27" s="16" t="s">
        <v>255</v>
      </c>
    </row>
    <row r="28" spans="1:14" ht="21">
      <c r="A28" s="16" t="s">
        <v>249</v>
      </c>
      <c r="B28" s="16">
        <v>1963</v>
      </c>
      <c r="C28" s="16">
        <v>5</v>
      </c>
      <c r="D28" s="16">
        <v>16</v>
      </c>
      <c r="E28" s="16">
        <v>16</v>
      </c>
      <c r="F28" s="16">
        <v>17</v>
      </c>
      <c r="G28" s="18"/>
      <c r="H28" s="16"/>
      <c r="I28" s="16" t="s">
        <v>1</v>
      </c>
      <c r="J28" s="20" t="str">
        <f t="shared" si="0"/>
        <v>point</v>
      </c>
      <c r="K28" s="16" t="s">
        <v>3</v>
      </c>
      <c r="L28" s="16">
        <v>4</v>
      </c>
      <c r="M28" s="16" t="s">
        <v>276</v>
      </c>
      <c r="N28" s="16" t="s">
        <v>255</v>
      </c>
    </row>
    <row r="29" spans="1:14" ht="21">
      <c r="A29" s="16" t="s">
        <v>249</v>
      </c>
      <c r="B29" s="16">
        <v>1963</v>
      </c>
      <c r="C29" s="16">
        <v>5</v>
      </c>
      <c r="D29" s="16">
        <v>16</v>
      </c>
      <c r="E29" s="16">
        <v>16</v>
      </c>
      <c r="F29" s="16">
        <v>35</v>
      </c>
      <c r="G29" s="18"/>
      <c r="H29" s="16"/>
      <c r="I29" s="16" t="s">
        <v>1</v>
      </c>
      <c r="J29" s="20" t="str">
        <f t="shared" si="0"/>
        <v>point</v>
      </c>
      <c r="K29" s="16" t="s">
        <v>3</v>
      </c>
      <c r="L29" s="16">
        <v>4</v>
      </c>
      <c r="M29" s="16" t="s">
        <v>277</v>
      </c>
      <c r="N29" s="16" t="s">
        <v>255</v>
      </c>
    </row>
    <row r="30" spans="1:14" ht="42">
      <c r="A30" s="16" t="s">
        <v>249</v>
      </c>
      <c r="B30" s="16">
        <v>1963</v>
      </c>
      <c r="C30" s="16">
        <v>5</v>
      </c>
      <c r="D30" s="16">
        <v>16</v>
      </c>
      <c r="E30" s="16">
        <v>16</v>
      </c>
      <c r="F30" s="16">
        <v>45</v>
      </c>
      <c r="G30" s="18"/>
      <c r="H30" s="16"/>
      <c r="I30" s="16" t="s">
        <v>1</v>
      </c>
      <c r="J30" s="20" t="str">
        <f t="shared" si="0"/>
        <v>point</v>
      </c>
      <c r="K30" s="16" t="s">
        <v>3</v>
      </c>
      <c r="L30" s="16">
        <v>5</v>
      </c>
      <c r="M30" s="16" t="s">
        <v>278</v>
      </c>
      <c r="N30" s="16" t="s">
        <v>255</v>
      </c>
    </row>
    <row r="31" spans="1:14" ht="21">
      <c r="A31" s="16" t="s">
        <v>249</v>
      </c>
      <c r="B31" s="16">
        <v>1963</v>
      </c>
      <c r="C31" s="16">
        <v>5</v>
      </c>
      <c r="D31" s="16">
        <v>16</v>
      </c>
      <c r="E31" s="16">
        <v>17</v>
      </c>
      <c r="F31" s="16">
        <v>0</v>
      </c>
      <c r="G31" s="18">
        <v>5</v>
      </c>
      <c r="H31" s="16"/>
      <c r="I31" s="16" t="s">
        <v>1</v>
      </c>
      <c r="J31" s="20" t="str">
        <f t="shared" si="0"/>
        <v>span</v>
      </c>
      <c r="K31" s="16" t="s">
        <v>3</v>
      </c>
      <c r="L31" s="16">
        <v>5</v>
      </c>
      <c r="M31" s="16" t="s">
        <v>279</v>
      </c>
      <c r="N31" s="16" t="s">
        <v>255</v>
      </c>
    </row>
    <row r="32" spans="1:14" ht="21">
      <c r="A32" s="16" t="s">
        <v>249</v>
      </c>
      <c r="B32" s="16">
        <v>1963</v>
      </c>
      <c r="C32" s="16">
        <v>5</v>
      </c>
      <c r="D32" s="16">
        <v>16</v>
      </c>
      <c r="E32" s="16">
        <v>17</v>
      </c>
      <c r="F32" s="16">
        <v>7</v>
      </c>
      <c r="G32" s="18"/>
      <c r="H32" s="16"/>
      <c r="I32" s="16" t="s">
        <v>1</v>
      </c>
      <c r="J32" s="20" t="str">
        <f t="shared" si="0"/>
        <v>point</v>
      </c>
      <c r="K32" s="16" t="s">
        <v>3</v>
      </c>
      <c r="L32" s="16">
        <v>5</v>
      </c>
      <c r="M32" s="16" t="s">
        <v>280</v>
      </c>
      <c r="N32" s="16" t="s">
        <v>255</v>
      </c>
    </row>
    <row r="33" spans="1:14" ht="42">
      <c r="A33" s="16" t="s">
        <v>249</v>
      </c>
      <c r="B33" s="16">
        <v>1963</v>
      </c>
      <c r="C33" s="16">
        <v>5</v>
      </c>
      <c r="D33" s="16">
        <v>16</v>
      </c>
      <c r="E33" s="16">
        <v>17</v>
      </c>
      <c r="F33" s="16">
        <v>10</v>
      </c>
      <c r="G33" s="18">
        <f>350/60</f>
        <v>5.833333333333333</v>
      </c>
      <c r="H33" s="16"/>
      <c r="I33" s="16" t="s">
        <v>1</v>
      </c>
      <c r="J33" s="20" t="str">
        <f t="shared" si="0"/>
        <v>span</v>
      </c>
      <c r="K33" s="16" t="s">
        <v>3</v>
      </c>
      <c r="L33" s="16">
        <v>5</v>
      </c>
      <c r="M33" s="16" t="s">
        <v>281</v>
      </c>
      <c r="N33" s="16" t="s">
        <v>255</v>
      </c>
    </row>
    <row r="34" spans="1:14" ht="21">
      <c r="A34" s="16" t="s">
        <v>249</v>
      </c>
      <c r="B34" s="16">
        <v>1963</v>
      </c>
      <c r="C34" s="16">
        <v>5</v>
      </c>
      <c r="D34" s="16">
        <v>16</v>
      </c>
      <c r="E34" s="16">
        <v>17</v>
      </c>
      <c r="F34" s="16">
        <v>15</v>
      </c>
      <c r="G34" s="18">
        <v>0.5</v>
      </c>
      <c r="H34" s="16"/>
      <c r="I34" s="16" t="s">
        <v>1</v>
      </c>
      <c r="J34" s="20" t="str">
        <f t="shared" si="0"/>
        <v>span</v>
      </c>
      <c r="K34" s="16" t="s">
        <v>3</v>
      </c>
      <c r="L34" s="16">
        <v>6</v>
      </c>
      <c r="M34" s="16" t="s">
        <v>282</v>
      </c>
      <c r="N34" s="16" t="s">
        <v>255</v>
      </c>
    </row>
    <row r="35" spans="1:14" ht="21">
      <c r="A35" s="16" t="s">
        <v>249</v>
      </c>
      <c r="B35" s="16">
        <v>1963</v>
      </c>
      <c r="C35" s="16">
        <v>5</v>
      </c>
      <c r="D35" s="16">
        <v>16</v>
      </c>
      <c r="E35" s="16">
        <v>17</v>
      </c>
      <c r="F35" s="16">
        <v>40</v>
      </c>
      <c r="G35" s="18"/>
      <c r="H35" s="16"/>
      <c r="I35" s="16" t="s">
        <v>1</v>
      </c>
      <c r="J35" s="20" t="str">
        <f t="shared" si="0"/>
        <v>point</v>
      </c>
      <c r="K35" s="16" t="s">
        <v>3</v>
      </c>
      <c r="L35" s="16">
        <v>5</v>
      </c>
      <c r="M35" s="16" t="s">
        <v>283</v>
      </c>
      <c r="N35" s="16" t="s">
        <v>255</v>
      </c>
    </row>
    <row r="36" spans="1:14" ht="21">
      <c r="A36" s="16" t="s">
        <v>249</v>
      </c>
      <c r="B36" s="16">
        <v>1963</v>
      </c>
      <c r="C36" s="16">
        <v>5</v>
      </c>
      <c r="D36" s="16">
        <v>16</v>
      </c>
      <c r="E36" s="16">
        <v>17</v>
      </c>
      <c r="F36" s="16">
        <v>45</v>
      </c>
      <c r="G36" s="18">
        <f>199/60</f>
        <v>3.3166666666666669</v>
      </c>
      <c r="H36" s="16"/>
      <c r="I36" s="16" t="s">
        <v>1</v>
      </c>
      <c r="J36" s="20" t="str">
        <f t="shared" si="0"/>
        <v>span</v>
      </c>
      <c r="K36" s="16" t="s">
        <v>3</v>
      </c>
      <c r="L36" s="16">
        <v>5</v>
      </c>
      <c r="M36" s="16" t="s">
        <v>284</v>
      </c>
      <c r="N36" s="16" t="s">
        <v>255</v>
      </c>
    </row>
    <row r="37" spans="1:14" ht="42">
      <c r="A37" s="16" t="s">
        <v>249</v>
      </c>
      <c r="B37" s="16">
        <v>1963</v>
      </c>
      <c r="C37" s="16">
        <v>5</v>
      </c>
      <c r="D37" s="16">
        <v>16</v>
      </c>
      <c r="E37" s="16">
        <v>18</v>
      </c>
      <c r="F37" s="16">
        <v>5</v>
      </c>
      <c r="G37" s="18"/>
      <c r="H37" s="16"/>
      <c r="I37" s="16" t="s">
        <v>1</v>
      </c>
      <c r="J37" s="20" t="str">
        <f t="shared" si="0"/>
        <v>point</v>
      </c>
      <c r="K37" s="16" t="s">
        <v>3</v>
      </c>
      <c r="L37" s="16">
        <v>6</v>
      </c>
      <c r="M37" s="16" t="s">
        <v>285</v>
      </c>
      <c r="N37" s="16" t="s">
        <v>255</v>
      </c>
    </row>
    <row r="38" spans="1:14" ht="21">
      <c r="A38" s="16" t="s">
        <v>249</v>
      </c>
      <c r="B38" s="16">
        <v>1963</v>
      </c>
      <c r="C38" s="16">
        <v>5</v>
      </c>
      <c r="D38" s="16">
        <v>16</v>
      </c>
      <c r="E38" s="16">
        <v>18</v>
      </c>
      <c r="F38" s="16">
        <v>30</v>
      </c>
      <c r="G38" s="18"/>
      <c r="H38" s="16"/>
      <c r="I38" s="16" t="s">
        <v>1</v>
      </c>
      <c r="J38" s="20" t="str">
        <f t="shared" si="0"/>
        <v>point</v>
      </c>
      <c r="K38" s="16" t="s">
        <v>3</v>
      </c>
      <c r="L38" s="16">
        <v>6</v>
      </c>
      <c r="M38" s="16" t="s">
        <v>286</v>
      </c>
      <c r="N38" s="16" t="s">
        <v>255</v>
      </c>
    </row>
    <row r="39" spans="1:14" ht="21">
      <c r="A39" s="16" t="s">
        <v>249</v>
      </c>
      <c r="B39" s="16">
        <v>1963</v>
      </c>
      <c r="C39" s="16">
        <v>5</v>
      </c>
      <c r="D39" s="16">
        <v>16</v>
      </c>
      <c r="E39" s="16">
        <v>20</v>
      </c>
      <c r="F39" s="16">
        <v>42</v>
      </c>
      <c r="G39" s="18"/>
      <c r="H39" s="16"/>
      <c r="I39" s="16" t="s">
        <v>1</v>
      </c>
      <c r="J39" s="20" t="str">
        <f t="shared" si="0"/>
        <v>point</v>
      </c>
      <c r="K39" s="16" t="s">
        <v>287</v>
      </c>
      <c r="L39" s="16">
        <v>2</v>
      </c>
      <c r="M39" s="16" t="s">
        <v>288</v>
      </c>
      <c r="N39" s="16" t="s">
        <v>255</v>
      </c>
    </row>
    <row r="40" spans="1:14" ht="21">
      <c r="A40" s="16" t="s">
        <v>249</v>
      </c>
      <c r="B40" s="16">
        <v>1963</v>
      </c>
      <c r="C40" s="16">
        <v>5</v>
      </c>
      <c r="D40" s="16">
        <v>16</v>
      </c>
      <c r="E40" s="16">
        <v>21</v>
      </c>
      <c r="F40" s="16">
        <v>13</v>
      </c>
      <c r="G40" s="18"/>
      <c r="H40" s="16"/>
      <c r="I40" s="16" t="s">
        <v>1</v>
      </c>
      <c r="J40" s="20" t="str">
        <f t="shared" si="0"/>
        <v>point</v>
      </c>
      <c r="K40" s="16" t="s">
        <v>3</v>
      </c>
      <c r="L40" s="16">
        <v>4</v>
      </c>
      <c r="M40" s="16" t="s">
        <v>289</v>
      </c>
      <c r="N40" s="16" t="s">
        <v>255</v>
      </c>
    </row>
    <row r="41" spans="1:14" ht="21">
      <c r="A41" s="16" t="s">
        <v>249</v>
      </c>
      <c r="B41" s="16">
        <v>1963</v>
      </c>
      <c r="C41" s="16">
        <v>5</v>
      </c>
      <c r="D41" s="16">
        <v>16</v>
      </c>
      <c r="E41" s="16">
        <v>23</v>
      </c>
      <c r="F41" s="16">
        <v>0</v>
      </c>
      <c r="G41" s="18"/>
      <c r="H41" s="16"/>
      <c r="I41" s="16" t="s">
        <v>1</v>
      </c>
      <c r="J41" s="20" t="str">
        <f t="shared" si="0"/>
        <v>point</v>
      </c>
      <c r="K41" s="16" t="s">
        <v>3</v>
      </c>
      <c r="L41" s="16">
        <v>4</v>
      </c>
      <c r="M41" s="16" t="s">
        <v>290</v>
      </c>
      <c r="N41" s="16" t="s">
        <v>255</v>
      </c>
    </row>
    <row r="42" spans="1:14" ht="21">
      <c r="A42" s="16" t="s">
        <v>249</v>
      </c>
      <c r="B42" s="16">
        <v>1963</v>
      </c>
      <c r="C42" s="16">
        <v>5</v>
      </c>
      <c r="D42" s="16">
        <v>16</v>
      </c>
      <c r="E42" s="16">
        <v>23</v>
      </c>
      <c r="F42" s="16">
        <v>30</v>
      </c>
      <c r="G42" s="18"/>
      <c r="H42" s="16"/>
      <c r="I42" s="16" t="s">
        <v>1</v>
      </c>
      <c r="J42" s="20" t="str">
        <f t="shared" si="0"/>
        <v>point</v>
      </c>
      <c r="K42" s="16" t="s">
        <v>3</v>
      </c>
      <c r="L42" s="16">
        <v>4</v>
      </c>
      <c r="M42" s="16" t="s">
        <v>291</v>
      </c>
      <c r="N42" s="16" t="s">
        <v>255</v>
      </c>
    </row>
    <row r="43" spans="1:14" ht="42">
      <c r="A43" s="16" t="s">
        <v>249</v>
      </c>
      <c r="B43" s="16">
        <v>1963</v>
      </c>
      <c r="C43" s="16">
        <v>5</v>
      </c>
      <c r="D43" s="16">
        <v>17</v>
      </c>
      <c r="E43" s="16">
        <v>0</v>
      </c>
      <c r="F43" s="16">
        <v>0</v>
      </c>
      <c r="G43" s="18"/>
      <c r="H43" s="16"/>
      <c r="I43" s="16" t="s">
        <v>1</v>
      </c>
      <c r="J43" s="20" t="str">
        <f t="shared" si="0"/>
        <v>point</v>
      </c>
      <c r="K43" s="16" t="s">
        <v>3</v>
      </c>
      <c r="L43" s="16">
        <v>4</v>
      </c>
      <c r="M43" s="16" t="s">
        <v>292</v>
      </c>
      <c r="N43" s="16" t="s">
        <v>255</v>
      </c>
    </row>
    <row r="44" spans="1:14" ht="21">
      <c r="A44" s="16" t="s">
        <v>249</v>
      </c>
      <c r="B44" s="16">
        <v>1963</v>
      </c>
      <c r="C44" s="16">
        <v>5</v>
      </c>
      <c r="D44" s="16">
        <v>17</v>
      </c>
      <c r="E44" s="16">
        <v>0</v>
      </c>
      <c r="F44" s="16">
        <v>49</v>
      </c>
      <c r="G44" s="18"/>
      <c r="H44" s="16"/>
      <c r="I44" s="16" t="s">
        <v>1</v>
      </c>
      <c r="J44" s="20" t="str">
        <f t="shared" si="0"/>
        <v>point</v>
      </c>
      <c r="K44" s="16" t="s">
        <v>3</v>
      </c>
      <c r="L44" s="16">
        <v>4</v>
      </c>
      <c r="M44" s="16" t="s">
        <v>293</v>
      </c>
      <c r="N44" s="16" t="s">
        <v>255</v>
      </c>
    </row>
    <row r="45" spans="1:14" ht="21">
      <c r="A45" s="16" t="s">
        <v>249</v>
      </c>
      <c r="B45" s="16">
        <v>1963</v>
      </c>
      <c r="C45" s="16">
        <v>5</v>
      </c>
      <c r="D45" s="16">
        <v>17</v>
      </c>
      <c r="E45" s="16">
        <v>1</v>
      </c>
      <c r="F45" s="16">
        <v>0</v>
      </c>
      <c r="G45" s="18"/>
      <c r="H45" s="16"/>
      <c r="I45" s="16" t="s">
        <v>1</v>
      </c>
      <c r="J45" s="20" t="str">
        <f t="shared" si="0"/>
        <v>point</v>
      </c>
      <c r="K45" s="16" t="s">
        <v>3</v>
      </c>
      <c r="L45" s="16">
        <v>4</v>
      </c>
      <c r="M45" s="16" t="s">
        <v>294</v>
      </c>
      <c r="N45" s="16" t="s">
        <v>255</v>
      </c>
    </row>
    <row r="46" spans="1:14" ht="21">
      <c r="A46" s="16" t="s">
        <v>249</v>
      </c>
      <c r="B46" s="16">
        <v>1963</v>
      </c>
      <c r="C46" s="16">
        <v>5</v>
      </c>
      <c r="D46" s="16">
        <v>17</v>
      </c>
      <c r="E46" s="16">
        <v>2</v>
      </c>
      <c r="F46" s="16">
        <v>0</v>
      </c>
      <c r="G46" s="18"/>
      <c r="H46" s="16"/>
      <c r="I46" s="16" t="s">
        <v>1</v>
      </c>
      <c r="J46" s="20" t="str">
        <f t="shared" si="0"/>
        <v>point</v>
      </c>
      <c r="K46" s="16" t="s">
        <v>3</v>
      </c>
      <c r="L46" s="16">
        <v>4</v>
      </c>
      <c r="M46" s="16" t="s">
        <v>294</v>
      </c>
      <c r="N46" s="16" t="s">
        <v>255</v>
      </c>
    </row>
    <row r="47" spans="1:14" ht="21">
      <c r="A47" s="16" t="s">
        <v>249</v>
      </c>
      <c r="B47" s="16">
        <v>1963</v>
      </c>
      <c r="C47" s="16">
        <v>5</v>
      </c>
      <c r="D47" s="16">
        <v>17</v>
      </c>
      <c r="E47" s="16">
        <v>3</v>
      </c>
      <c r="F47" s="16">
        <v>0</v>
      </c>
      <c r="G47" s="18"/>
      <c r="H47" s="16"/>
      <c r="I47" s="16" t="s">
        <v>1</v>
      </c>
      <c r="J47" s="20" t="str">
        <f t="shared" si="0"/>
        <v>point</v>
      </c>
      <c r="K47" s="16" t="s">
        <v>3</v>
      </c>
      <c r="L47" s="16">
        <v>4</v>
      </c>
      <c r="M47" s="16" t="s">
        <v>295</v>
      </c>
      <c r="N47" s="16" t="s">
        <v>255</v>
      </c>
    </row>
    <row r="48" spans="1:14" ht="21">
      <c r="A48" s="16" t="s">
        <v>249</v>
      </c>
      <c r="B48" s="16">
        <v>1963</v>
      </c>
      <c r="C48" s="16">
        <v>5</v>
      </c>
      <c r="D48" s="16">
        <v>17</v>
      </c>
      <c r="E48" s="16">
        <v>4</v>
      </c>
      <c r="F48" s="16">
        <v>0</v>
      </c>
      <c r="G48" s="18"/>
      <c r="H48" s="16"/>
      <c r="I48" s="16" t="s">
        <v>1</v>
      </c>
      <c r="J48" s="20" t="str">
        <f t="shared" si="0"/>
        <v>point</v>
      </c>
      <c r="K48" s="16" t="s">
        <v>3</v>
      </c>
      <c r="L48" s="16">
        <v>4</v>
      </c>
      <c r="M48" s="16" t="s">
        <v>296</v>
      </c>
      <c r="N48" s="16" t="s">
        <v>255</v>
      </c>
    </row>
    <row r="49" spans="1:14" ht="42">
      <c r="A49" s="16" t="s">
        <v>249</v>
      </c>
      <c r="B49" s="16">
        <v>1963</v>
      </c>
      <c r="C49" s="16">
        <v>5</v>
      </c>
      <c r="D49" s="16">
        <v>17</v>
      </c>
      <c r="E49" s="16">
        <v>6</v>
      </c>
      <c r="F49" s="16">
        <v>0</v>
      </c>
      <c r="G49" s="18"/>
      <c r="H49" s="16"/>
      <c r="I49" s="16" t="s">
        <v>1</v>
      </c>
      <c r="J49" s="20" t="str">
        <f t="shared" si="0"/>
        <v>point</v>
      </c>
      <c r="K49" s="16" t="s">
        <v>3</v>
      </c>
      <c r="L49" s="16">
        <v>4</v>
      </c>
      <c r="M49" s="16" t="s">
        <v>297</v>
      </c>
      <c r="N49" s="16" t="s">
        <v>255</v>
      </c>
    </row>
    <row r="50" spans="1:14" ht="21">
      <c r="A50" s="16" t="s">
        <v>249</v>
      </c>
      <c r="B50" s="16">
        <v>1963</v>
      </c>
      <c r="C50" s="16">
        <v>5</v>
      </c>
      <c r="D50" s="16">
        <v>17</v>
      </c>
      <c r="E50" s="16">
        <v>8</v>
      </c>
      <c r="F50" s="16">
        <v>0</v>
      </c>
      <c r="G50" s="18"/>
      <c r="H50" s="16"/>
      <c r="I50" s="16" t="s">
        <v>1</v>
      </c>
      <c r="J50" s="20" t="str">
        <f t="shared" si="0"/>
        <v>point</v>
      </c>
      <c r="K50" s="16" t="s">
        <v>3</v>
      </c>
      <c r="L50" s="16">
        <v>4</v>
      </c>
      <c r="M50" s="16" t="s">
        <v>298</v>
      </c>
      <c r="N50" s="16" t="s">
        <v>255</v>
      </c>
    </row>
    <row r="51" spans="1:14" ht="21">
      <c r="A51" s="16" t="s">
        <v>249</v>
      </c>
      <c r="B51" s="16">
        <v>1963</v>
      </c>
      <c r="C51" s="16">
        <v>5</v>
      </c>
      <c r="D51" s="16">
        <v>17</v>
      </c>
      <c r="E51" s="16">
        <v>11</v>
      </c>
      <c r="F51" s="16">
        <v>0</v>
      </c>
      <c r="G51" s="18"/>
      <c r="H51" s="16"/>
      <c r="I51" s="16" t="s">
        <v>1</v>
      </c>
      <c r="J51" s="20" t="str">
        <f t="shared" si="0"/>
        <v>point</v>
      </c>
      <c r="K51" s="16" t="s">
        <v>3</v>
      </c>
      <c r="L51" s="16">
        <v>4</v>
      </c>
      <c r="M51" s="16" t="s">
        <v>298</v>
      </c>
      <c r="N51" s="16" t="s">
        <v>255</v>
      </c>
    </row>
    <row r="52" spans="1:14" ht="21">
      <c r="A52" s="16" t="s">
        <v>249</v>
      </c>
      <c r="B52" s="16">
        <v>1963</v>
      </c>
      <c r="C52" s="16">
        <v>5</v>
      </c>
      <c r="D52" s="16">
        <v>17</v>
      </c>
      <c r="E52" s="16">
        <v>15</v>
      </c>
      <c r="F52" s="16">
        <v>0</v>
      </c>
      <c r="G52" s="18"/>
      <c r="H52" s="16"/>
      <c r="I52" s="16" t="s">
        <v>1</v>
      </c>
      <c r="J52" s="20" t="str">
        <f t="shared" si="0"/>
        <v>point</v>
      </c>
      <c r="K52" s="16" t="s">
        <v>3</v>
      </c>
      <c r="L52" s="16">
        <v>4</v>
      </c>
      <c r="M52" s="16" t="s">
        <v>299</v>
      </c>
      <c r="N52" s="16" t="s">
        <v>255</v>
      </c>
    </row>
    <row r="53" spans="1:14" ht="21">
      <c r="A53" s="16" t="s">
        <v>249</v>
      </c>
      <c r="B53" s="16">
        <v>1963</v>
      </c>
      <c r="C53" s="16">
        <v>5</v>
      </c>
      <c r="D53" s="16">
        <v>17</v>
      </c>
      <c r="E53" s="16">
        <v>15</v>
      </c>
      <c r="F53" s="16">
        <v>15</v>
      </c>
      <c r="G53" s="18"/>
      <c r="H53" s="16"/>
      <c r="I53" s="16" t="s">
        <v>1</v>
      </c>
      <c r="J53" s="20" t="str">
        <f t="shared" si="0"/>
        <v>point</v>
      </c>
      <c r="K53" s="16" t="s">
        <v>3</v>
      </c>
      <c r="L53" s="16">
        <v>4</v>
      </c>
      <c r="M53" s="16" t="s">
        <v>300</v>
      </c>
      <c r="N53" s="16" t="s">
        <v>255</v>
      </c>
    </row>
    <row r="54" spans="1:14" ht="21">
      <c r="A54" s="16" t="s">
        <v>249</v>
      </c>
      <c r="B54" s="16">
        <v>1963</v>
      </c>
      <c r="C54" s="16">
        <v>5</v>
      </c>
      <c r="D54" s="16">
        <v>17</v>
      </c>
      <c r="E54" s="16">
        <v>16</v>
      </c>
      <c r="F54" s="16">
        <v>0</v>
      </c>
      <c r="G54" s="18"/>
      <c r="H54" s="16"/>
      <c r="I54" s="16" t="s">
        <v>1</v>
      </c>
      <c r="J54" s="20" t="str">
        <f t="shared" si="0"/>
        <v>point</v>
      </c>
      <c r="K54" s="16" t="s">
        <v>3</v>
      </c>
      <c r="L54" s="16">
        <v>4</v>
      </c>
      <c r="M54" s="16" t="s">
        <v>301</v>
      </c>
      <c r="N54" s="16" t="s">
        <v>255</v>
      </c>
    </row>
    <row r="55" spans="1:14" ht="21">
      <c r="A55" s="16" t="s">
        <v>249</v>
      </c>
      <c r="B55" s="16">
        <v>1963</v>
      </c>
      <c r="C55" s="16">
        <v>5</v>
      </c>
      <c r="D55" s="16">
        <v>17</v>
      </c>
      <c r="E55" s="16">
        <v>18</v>
      </c>
      <c r="F55" s="16">
        <v>0</v>
      </c>
      <c r="G55" s="18"/>
      <c r="H55" s="16"/>
      <c r="I55" s="16" t="s">
        <v>1</v>
      </c>
      <c r="J55" s="20" t="str">
        <f t="shared" si="0"/>
        <v>point</v>
      </c>
      <c r="K55" s="16" t="s">
        <v>3</v>
      </c>
      <c r="L55" s="16">
        <v>4</v>
      </c>
      <c r="M55" s="16" t="s">
        <v>302</v>
      </c>
      <c r="N55" s="16" t="s">
        <v>255</v>
      </c>
    </row>
    <row r="56" spans="1:14" ht="21">
      <c r="A56" s="16" t="s">
        <v>249</v>
      </c>
      <c r="B56" s="16">
        <v>1963</v>
      </c>
      <c r="C56" s="16">
        <v>5</v>
      </c>
      <c r="D56" s="16">
        <v>17</v>
      </c>
      <c r="E56" s="16">
        <v>20</v>
      </c>
      <c r="F56" s="16">
        <v>0</v>
      </c>
      <c r="G56" s="18"/>
      <c r="H56" s="16"/>
      <c r="I56" s="16" t="s">
        <v>1</v>
      </c>
      <c r="J56" s="20" t="str">
        <f t="shared" si="0"/>
        <v>point</v>
      </c>
      <c r="K56" s="16" t="s">
        <v>3</v>
      </c>
      <c r="L56" s="16">
        <v>2</v>
      </c>
      <c r="M56" s="16" t="s">
        <v>303</v>
      </c>
      <c r="N56" s="16" t="s">
        <v>255</v>
      </c>
    </row>
    <row r="57" spans="1:14" ht="21">
      <c r="A57" s="16" t="s">
        <v>249</v>
      </c>
      <c r="B57" s="16">
        <v>1963</v>
      </c>
      <c r="C57" s="16">
        <v>5</v>
      </c>
      <c r="D57" s="16">
        <v>17</v>
      </c>
      <c r="E57" s="16">
        <v>21</v>
      </c>
      <c r="F57" s="16">
        <v>0</v>
      </c>
      <c r="G57" s="18"/>
      <c r="H57" s="16"/>
      <c r="I57" s="16" t="s">
        <v>1</v>
      </c>
      <c r="J57" s="20" t="str">
        <f t="shared" si="0"/>
        <v>point</v>
      </c>
      <c r="K57" s="16" t="s">
        <v>3</v>
      </c>
      <c r="L57" s="16">
        <v>4</v>
      </c>
      <c r="M57" s="16" t="s">
        <v>293</v>
      </c>
      <c r="N57" s="16" t="s">
        <v>255</v>
      </c>
    </row>
    <row r="58" spans="1:14" ht="21">
      <c r="A58" s="16" t="s">
        <v>249</v>
      </c>
      <c r="B58" s="16">
        <v>1963</v>
      </c>
      <c r="C58" s="16">
        <v>5</v>
      </c>
      <c r="D58" s="16">
        <v>17</v>
      </c>
      <c r="E58" s="16">
        <v>22</v>
      </c>
      <c r="F58" s="16">
        <v>0</v>
      </c>
      <c r="G58" s="18"/>
      <c r="H58" s="16"/>
      <c r="I58" s="16" t="s">
        <v>1</v>
      </c>
      <c r="J58" s="20" t="str">
        <f t="shared" si="0"/>
        <v>point</v>
      </c>
      <c r="K58" s="16" t="s">
        <v>3</v>
      </c>
      <c r="L58" s="16">
        <v>4</v>
      </c>
      <c r="M58" s="16" t="s">
        <v>304</v>
      </c>
      <c r="N58" s="16" t="s">
        <v>255</v>
      </c>
    </row>
    <row r="59" spans="1:14" ht="21">
      <c r="A59" s="16" t="s">
        <v>249</v>
      </c>
      <c r="B59" s="16">
        <v>1963</v>
      </c>
      <c r="C59" s="16">
        <v>5</v>
      </c>
      <c r="D59" s="16">
        <v>18</v>
      </c>
      <c r="E59" s="16">
        <v>0</v>
      </c>
      <c r="F59" s="16">
        <v>0</v>
      </c>
      <c r="G59" s="18"/>
      <c r="H59" s="16"/>
      <c r="I59" s="16" t="s">
        <v>1</v>
      </c>
      <c r="J59" s="20" t="str">
        <f t="shared" si="0"/>
        <v>point</v>
      </c>
      <c r="K59" s="16" t="s">
        <v>3</v>
      </c>
      <c r="L59" s="16">
        <v>4</v>
      </c>
      <c r="M59" s="16" t="s">
        <v>305</v>
      </c>
      <c r="N59" s="16" t="s">
        <v>255</v>
      </c>
    </row>
    <row r="60" spans="1:14" ht="63">
      <c r="A60" s="16" t="s">
        <v>249</v>
      </c>
      <c r="B60" s="16">
        <v>1963</v>
      </c>
      <c r="C60" s="16">
        <v>5</v>
      </c>
      <c r="D60" s="16">
        <v>18</v>
      </c>
      <c r="E60" s="16">
        <v>0</v>
      </c>
      <c r="F60" s="16"/>
      <c r="G60" s="18">
        <v>48</v>
      </c>
      <c r="H60" s="16"/>
      <c r="I60" s="16" t="s">
        <v>1</v>
      </c>
      <c r="J60" s="20" t="str">
        <f t="shared" si="0"/>
        <v>span</v>
      </c>
      <c r="K60" s="16" t="s">
        <v>287</v>
      </c>
      <c r="L60" s="16">
        <v>2</v>
      </c>
      <c r="M60" s="16" t="s">
        <v>306</v>
      </c>
      <c r="N60" s="16" t="s">
        <v>255</v>
      </c>
    </row>
    <row r="61" spans="1:14" ht="84">
      <c r="A61" s="16" t="s">
        <v>249</v>
      </c>
      <c r="B61" s="16">
        <v>1963</v>
      </c>
      <c r="C61" s="16">
        <v>5</v>
      </c>
      <c r="D61" s="16">
        <v>18</v>
      </c>
      <c r="E61" s="16"/>
      <c r="F61" s="16"/>
      <c r="G61" s="18"/>
      <c r="H61" s="16"/>
      <c r="I61" s="16" t="s">
        <v>1</v>
      </c>
      <c r="J61" s="20" t="str">
        <f t="shared" si="0"/>
        <v>point</v>
      </c>
      <c r="K61" s="16" t="s">
        <v>3</v>
      </c>
      <c r="L61" s="16">
        <v>-1</v>
      </c>
      <c r="M61" s="16" t="s">
        <v>307</v>
      </c>
      <c r="N61" s="16" t="s">
        <v>255</v>
      </c>
    </row>
    <row r="62" spans="1:14" ht="21">
      <c r="A62" s="16" t="s">
        <v>249</v>
      </c>
      <c r="B62" s="16">
        <v>1963</v>
      </c>
      <c r="C62" s="16">
        <v>5</v>
      </c>
      <c r="D62" s="16">
        <v>18</v>
      </c>
      <c r="E62" s="16">
        <v>17</v>
      </c>
      <c r="F62" s="16">
        <v>0</v>
      </c>
      <c r="G62" s="18"/>
      <c r="H62" s="16"/>
      <c r="I62" s="16" t="s">
        <v>1</v>
      </c>
      <c r="J62" s="20" t="str">
        <f t="shared" si="0"/>
        <v>point</v>
      </c>
      <c r="K62" s="16" t="s">
        <v>3</v>
      </c>
      <c r="L62" s="16">
        <v>4</v>
      </c>
      <c r="M62" s="16" t="s">
        <v>308</v>
      </c>
      <c r="N62" s="16" t="s">
        <v>255</v>
      </c>
    </row>
    <row r="63" spans="1:14" ht="42">
      <c r="A63" s="16" t="s">
        <v>249</v>
      </c>
      <c r="B63" s="16">
        <v>1963</v>
      </c>
      <c r="C63" s="16">
        <v>5</v>
      </c>
      <c r="D63" s="16">
        <v>18</v>
      </c>
      <c r="E63" s="16">
        <v>21</v>
      </c>
      <c r="F63" s="16">
        <v>0</v>
      </c>
      <c r="G63" s="18"/>
      <c r="H63" s="16"/>
      <c r="I63" s="16" t="s">
        <v>1</v>
      </c>
      <c r="J63" s="20" t="str">
        <f t="shared" si="0"/>
        <v>point</v>
      </c>
      <c r="K63" s="16" t="s">
        <v>287</v>
      </c>
      <c r="L63" s="16">
        <v>2</v>
      </c>
      <c r="M63" s="16" t="s">
        <v>309</v>
      </c>
      <c r="N63" s="16" t="s">
        <v>255</v>
      </c>
    </row>
    <row r="64" spans="1:14" ht="21">
      <c r="A64" s="16" t="s">
        <v>249</v>
      </c>
      <c r="B64" s="16">
        <v>1963</v>
      </c>
      <c r="C64" s="16">
        <v>5</v>
      </c>
      <c r="D64" s="16">
        <v>19</v>
      </c>
      <c r="E64" s="16">
        <v>0</v>
      </c>
      <c r="F64" s="16">
        <v>0</v>
      </c>
      <c r="G64" s="18">
        <v>5000</v>
      </c>
      <c r="H64" s="16"/>
      <c r="I64" s="16" t="s">
        <v>1</v>
      </c>
      <c r="J64" s="20" t="str">
        <f t="shared" si="0"/>
        <v>span</v>
      </c>
      <c r="K64" s="16" t="s">
        <v>3</v>
      </c>
      <c r="L64" s="16">
        <v>4</v>
      </c>
      <c r="M64" s="16" t="s">
        <v>310</v>
      </c>
      <c r="N64" s="16" t="s">
        <v>257</v>
      </c>
    </row>
    <row r="65" spans="1:14" ht="21">
      <c r="A65" s="16" t="s">
        <v>249</v>
      </c>
      <c r="B65" s="16">
        <v>1963</v>
      </c>
      <c r="C65" s="16">
        <v>5</v>
      </c>
      <c r="D65" s="16">
        <v>31</v>
      </c>
      <c r="E65" s="16"/>
      <c r="F65" s="16"/>
      <c r="G65" s="18"/>
      <c r="H65" s="16"/>
      <c r="I65" s="16" t="s">
        <v>1</v>
      </c>
      <c r="J65" s="20" t="str">
        <f t="shared" si="0"/>
        <v>point</v>
      </c>
      <c r="K65" s="16" t="s">
        <v>3</v>
      </c>
      <c r="L65" s="16">
        <v>5</v>
      </c>
      <c r="M65" s="16" t="s">
        <v>311</v>
      </c>
      <c r="N65" s="16" t="s">
        <v>257</v>
      </c>
    </row>
    <row r="66" spans="1:14" ht="21">
      <c r="A66" s="16" t="s">
        <v>249</v>
      </c>
      <c r="B66" s="16">
        <v>1963</v>
      </c>
      <c r="C66" s="16">
        <v>6</v>
      </c>
      <c r="D66" s="16">
        <v>14</v>
      </c>
      <c r="E66" s="16"/>
      <c r="F66" s="16"/>
      <c r="G66" s="18"/>
      <c r="H66" s="16"/>
      <c r="I66" s="16" t="s">
        <v>1</v>
      </c>
      <c r="J66" s="20" t="str">
        <f t="shared" ref="J66:J129" si="1">IF(G66="", "point", "span")</f>
        <v>point</v>
      </c>
      <c r="K66" s="16" t="s">
        <v>3</v>
      </c>
      <c r="L66" s="16">
        <v>4</v>
      </c>
      <c r="M66" s="16" t="s">
        <v>312</v>
      </c>
      <c r="N66" s="16" t="s">
        <v>257</v>
      </c>
    </row>
    <row r="67" spans="1:14" ht="21">
      <c r="A67" s="16" t="s">
        <v>249</v>
      </c>
      <c r="B67" s="16">
        <v>1963</v>
      </c>
      <c r="C67" s="16">
        <v>10</v>
      </c>
      <c r="D67" s="16">
        <v>22</v>
      </c>
      <c r="E67" s="16"/>
      <c r="F67" s="16"/>
      <c r="G67" s="18"/>
      <c r="H67" s="16"/>
      <c r="I67" s="16" t="s">
        <v>1</v>
      </c>
      <c r="J67" s="20" t="str">
        <f t="shared" si="1"/>
        <v>point</v>
      </c>
      <c r="K67" s="16" t="s">
        <v>3</v>
      </c>
      <c r="L67" s="16">
        <v>4</v>
      </c>
      <c r="M67" s="16" t="s">
        <v>312</v>
      </c>
      <c r="N67" s="16" t="s">
        <v>257</v>
      </c>
    </row>
    <row r="68" spans="1:14" ht="21">
      <c r="A68" s="16" t="s">
        <v>249</v>
      </c>
      <c r="B68" s="16">
        <v>1963</v>
      </c>
      <c r="C68" s="16">
        <v>11</v>
      </c>
      <c r="D68" s="16"/>
      <c r="E68" s="16"/>
      <c r="F68" s="16"/>
      <c r="G68" s="18"/>
      <c r="H68" s="16"/>
      <c r="I68" s="16" t="s">
        <v>1</v>
      </c>
      <c r="J68" s="20" t="str">
        <f t="shared" si="1"/>
        <v>point</v>
      </c>
      <c r="K68" s="16" t="s">
        <v>313</v>
      </c>
      <c r="L68" s="16">
        <v>-1</v>
      </c>
      <c r="M68" s="16" t="s">
        <v>314</v>
      </c>
      <c r="N68" s="16" t="s">
        <v>257</v>
      </c>
    </row>
    <row r="69" spans="1:14" ht="21">
      <c r="A69" s="16" t="s">
        <v>249</v>
      </c>
      <c r="B69" s="16">
        <v>1989</v>
      </c>
      <c r="C69" s="16"/>
      <c r="D69" s="16"/>
      <c r="E69" s="16"/>
      <c r="F69" s="16"/>
      <c r="G69" s="18"/>
      <c r="H69" s="16"/>
      <c r="I69" s="16" t="s">
        <v>1</v>
      </c>
      <c r="J69" s="20" t="str">
        <f t="shared" si="1"/>
        <v>point</v>
      </c>
      <c r="K69" s="16" t="s">
        <v>315</v>
      </c>
      <c r="L69" s="16">
        <v>1</v>
      </c>
      <c r="M69" s="16" t="s">
        <v>316</v>
      </c>
      <c r="N69" s="20" t="s">
        <v>317</v>
      </c>
    </row>
    <row r="70" spans="1:14" ht="42">
      <c r="A70" s="16" t="s">
        <v>249</v>
      </c>
      <c r="B70" s="16">
        <v>2007</v>
      </c>
      <c r="C70" s="16">
        <v>5</v>
      </c>
      <c r="D70" s="16"/>
      <c r="E70" s="16"/>
      <c r="F70" s="16"/>
      <c r="G70" s="18"/>
      <c r="H70" s="16"/>
      <c r="I70" s="16" t="s">
        <v>1</v>
      </c>
      <c r="J70" s="20" t="str">
        <f t="shared" si="1"/>
        <v>point</v>
      </c>
      <c r="K70" s="16" t="s">
        <v>318</v>
      </c>
      <c r="L70" s="16">
        <v>1</v>
      </c>
      <c r="M70" s="16" t="s">
        <v>319</v>
      </c>
      <c r="N70" s="20" t="s">
        <v>320</v>
      </c>
    </row>
    <row r="71" spans="1:14" ht="42">
      <c r="A71" s="16" t="s">
        <v>249</v>
      </c>
      <c r="B71" s="16">
        <v>2009</v>
      </c>
      <c r="C71" s="16">
        <v>2</v>
      </c>
      <c r="D71" s="16"/>
      <c r="E71" s="16"/>
      <c r="F71" s="16"/>
      <c r="G71" s="18"/>
      <c r="H71" s="16"/>
      <c r="I71" s="16" t="s">
        <v>1</v>
      </c>
      <c r="J71" s="20" t="str">
        <f t="shared" si="1"/>
        <v>point</v>
      </c>
      <c r="K71" s="16" t="s">
        <v>321</v>
      </c>
      <c r="L71" s="16">
        <v>1</v>
      </c>
      <c r="M71" s="16" t="s">
        <v>322</v>
      </c>
      <c r="N71" s="20" t="s">
        <v>320</v>
      </c>
    </row>
    <row r="72" spans="1:14" ht="42">
      <c r="A72" s="16" t="s">
        <v>249</v>
      </c>
      <c r="B72" s="16">
        <v>2013</v>
      </c>
      <c r="C72" s="16"/>
      <c r="D72" s="16"/>
      <c r="E72" s="16"/>
      <c r="F72" s="16"/>
      <c r="G72" s="18"/>
      <c r="H72" s="16"/>
      <c r="I72" s="16" t="s">
        <v>1</v>
      </c>
      <c r="J72" s="20" t="str">
        <f t="shared" si="1"/>
        <v>point</v>
      </c>
      <c r="K72" s="16" t="s">
        <v>323</v>
      </c>
      <c r="L72" s="16">
        <v>0</v>
      </c>
      <c r="M72" s="16" t="s">
        <v>324</v>
      </c>
      <c r="N72" s="16" t="s">
        <v>251</v>
      </c>
    </row>
    <row r="73" spans="1:14" ht="21">
      <c r="A73" s="16" t="s">
        <v>249</v>
      </c>
      <c r="B73" s="16">
        <v>2017</v>
      </c>
      <c r="C73" s="16">
        <v>5</v>
      </c>
      <c r="D73" s="16"/>
      <c r="E73" s="16"/>
      <c r="F73" s="16"/>
      <c r="G73" s="18"/>
      <c r="H73" s="16"/>
      <c r="I73" s="16" t="s">
        <v>1</v>
      </c>
      <c r="J73" s="20" t="str">
        <f t="shared" si="1"/>
        <v>point</v>
      </c>
      <c r="K73" s="16" t="s">
        <v>287</v>
      </c>
      <c r="L73" s="16">
        <v>1</v>
      </c>
      <c r="M73" s="16" t="s">
        <v>325</v>
      </c>
      <c r="N73" s="16" t="s">
        <v>326</v>
      </c>
    </row>
    <row r="74" spans="1:14" ht="21">
      <c r="A74" s="16" t="s">
        <v>249</v>
      </c>
      <c r="B74" s="16">
        <v>2017</v>
      </c>
      <c r="C74" s="16">
        <v>7</v>
      </c>
      <c r="D74" s="16"/>
      <c r="E74" s="16"/>
      <c r="F74" s="16"/>
      <c r="G74" s="18"/>
      <c r="H74" s="16"/>
      <c r="I74" s="16" t="s">
        <v>1</v>
      </c>
      <c r="J74" s="20" t="str">
        <f t="shared" si="1"/>
        <v>point</v>
      </c>
      <c r="K74" s="16" t="s">
        <v>287</v>
      </c>
      <c r="L74" s="16">
        <v>1</v>
      </c>
      <c r="M74" s="16" t="s">
        <v>327</v>
      </c>
      <c r="N74" s="16" t="s">
        <v>326</v>
      </c>
    </row>
    <row r="75" spans="1:14" ht="42">
      <c r="A75" s="16" t="s">
        <v>249</v>
      </c>
      <c r="B75" s="16">
        <v>2017</v>
      </c>
      <c r="C75" s="16">
        <v>8</v>
      </c>
      <c r="D75" s="16"/>
      <c r="E75" s="16"/>
      <c r="F75" s="16"/>
      <c r="G75" s="18">
        <v>30</v>
      </c>
      <c r="H75" s="16"/>
      <c r="I75" s="16" t="s">
        <v>1</v>
      </c>
      <c r="J75" s="20" t="str">
        <f t="shared" si="1"/>
        <v>span</v>
      </c>
      <c r="K75" s="16" t="s">
        <v>287</v>
      </c>
      <c r="L75" s="16">
        <v>1</v>
      </c>
      <c r="M75" s="16" t="s">
        <v>328</v>
      </c>
      <c r="N75" s="16" t="s">
        <v>326</v>
      </c>
    </row>
    <row r="76" spans="1:14" ht="21">
      <c r="A76" s="16" t="s">
        <v>249</v>
      </c>
      <c r="B76" s="16">
        <v>2017</v>
      </c>
      <c r="C76" s="16">
        <v>9</v>
      </c>
      <c r="D76" s="16">
        <v>18</v>
      </c>
      <c r="E76" s="16"/>
      <c r="F76" s="16"/>
      <c r="G76" s="18"/>
      <c r="H76" s="16"/>
      <c r="I76" s="16" t="s">
        <v>1</v>
      </c>
      <c r="J76" s="20" t="str">
        <f t="shared" si="1"/>
        <v>point</v>
      </c>
      <c r="K76" s="16" t="s">
        <v>287</v>
      </c>
      <c r="L76" s="16">
        <v>2</v>
      </c>
      <c r="M76" s="16" t="s">
        <v>329</v>
      </c>
      <c r="N76" s="16" t="s">
        <v>326</v>
      </c>
    </row>
    <row r="77" spans="1:14" ht="21">
      <c r="A77" s="16" t="s">
        <v>249</v>
      </c>
      <c r="B77" s="16">
        <v>2017</v>
      </c>
      <c r="C77" s="16">
        <v>9</v>
      </c>
      <c r="D77" s="16">
        <v>22</v>
      </c>
      <c r="E77" s="16"/>
      <c r="F77" s="16"/>
      <c r="G77" s="18"/>
      <c r="H77" s="16"/>
      <c r="I77" s="16" t="s">
        <v>1</v>
      </c>
      <c r="J77" s="20" t="str">
        <f t="shared" si="1"/>
        <v>point</v>
      </c>
      <c r="K77" s="16" t="s">
        <v>287</v>
      </c>
      <c r="L77" s="16">
        <v>2</v>
      </c>
      <c r="M77" s="16" t="s">
        <v>330</v>
      </c>
      <c r="N77" s="16" t="s">
        <v>326</v>
      </c>
    </row>
    <row r="78" spans="1:14" ht="21">
      <c r="A78" s="16" t="s">
        <v>249</v>
      </c>
      <c r="B78" s="16">
        <v>2017</v>
      </c>
      <c r="C78" s="16">
        <v>10</v>
      </c>
      <c r="D78" s="16">
        <v>7</v>
      </c>
      <c r="E78" s="16"/>
      <c r="F78" s="16"/>
      <c r="G78" s="18"/>
      <c r="H78" s="16"/>
      <c r="I78" s="16" t="s">
        <v>1</v>
      </c>
      <c r="J78" s="20" t="str">
        <f t="shared" si="1"/>
        <v>point</v>
      </c>
      <c r="K78" s="16" t="s">
        <v>3</v>
      </c>
      <c r="L78" s="16">
        <v>3</v>
      </c>
      <c r="M78" s="16" t="s">
        <v>331</v>
      </c>
      <c r="N78" s="16" t="s">
        <v>326</v>
      </c>
    </row>
    <row r="79" spans="1:14" ht="21">
      <c r="A79" s="16" t="s">
        <v>249</v>
      </c>
      <c r="B79" s="16">
        <v>2017</v>
      </c>
      <c r="C79" s="16">
        <v>10</v>
      </c>
      <c r="D79" s="16">
        <v>20</v>
      </c>
      <c r="E79" s="16"/>
      <c r="F79" s="16"/>
      <c r="G79" s="18"/>
      <c r="H79" s="16"/>
      <c r="I79" s="16" t="s">
        <v>1</v>
      </c>
      <c r="J79" s="20" t="str">
        <f t="shared" si="1"/>
        <v>point</v>
      </c>
      <c r="K79" s="16" t="s">
        <v>287</v>
      </c>
      <c r="L79" s="16">
        <v>2</v>
      </c>
      <c r="M79" s="16" t="s">
        <v>332</v>
      </c>
      <c r="N79" s="16" t="s">
        <v>326</v>
      </c>
    </row>
    <row r="80" spans="1:14" ht="21">
      <c r="A80" s="16" t="s">
        <v>249</v>
      </c>
      <c r="B80" s="16">
        <v>2017</v>
      </c>
      <c r="C80" s="16">
        <v>11</v>
      </c>
      <c r="D80" s="16">
        <v>8</v>
      </c>
      <c r="E80" s="16"/>
      <c r="F80" s="16"/>
      <c r="G80" s="18"/>
      <c r="H80" s="16"/>
      <c r="I80" s="16" t="s">
        <v>1</v>
      </c>
      <c r="J80" s="20" t="str">
        <f t="shared" si="1"/>
        <v>point</v>
      </c>
      <c r="K80" s="16" t="s">
        <v>287</v>
      </c>
      <c r="L80" s="16">
        <v>2</v>
      </c>
      <c r="M80" s="16" t="s">
        <v>333</v>
      </c>
      <c r="N80" s="16" t="s">
        <v>326</v>
      </c>
    </row>
    <row r="81" spans="1:14" ht="21">
      <c r="A81" s="16" t="s">
        <v>249</v>
      </c>
      <c r="B81" s="16">
        <v>2017</v>
      </c>
      <c r="C81" s="16">
        <v>11</v>
      </c>
      <c r="D81" s="16"/>
      <c r="E81" s="16"/>
      <c r="F81" s="16"/>
      <c r="G81" s="18"/>
      <c r="H81" s="16"/>
      <c r="I81" s="16" t="s">
        <v>1</v>
      </c>
      <c r="J81" s="20" t="str">
        <f t="shared" si="1"/>
        <v>point</v>
      </c>
      <c r="K81" s="16" t="s">
        <v>287</v>
      </c>
      <c r="L81" s="16">
        <v>2</v>
      </c>
      <c r="M81" s="16" t="s">
        <v>334</v>
      </c>
      <c r="N81" s="16" t="s">
        <v>326</v>
      </c>
    </row>
    <row r="82" spans="1:14" ht="21">
      <c r="A82" s="16" t="s">
        <v>249</v>
      </c>
      <c r="B82" s="16">
        <v>2017</v>
      </c>
      <c r="C82" s="16">
        <v>11</v>
      </c>
      <c r="D82" s="16">
        <v>21</v>
      </c>
      <c r="E82" s="16">
        <v>17</v>
      </c>
      <c r="F82" s="16">
        <v>5</v>
      </c>
      <c r="G82" s="18"/>
      <c r="H82" s="16"/>
      <c r="I82" s="16" t="s">
        <v>1</v>
      </c>
      <c r="J82" s="20" t="str">
        <f t="shared" si="1"/>
        <v>point</v>
      </c>
      <c r="K82" s="16" t="s">
        <v>3</v>
      </c>
      <c r="L82" s="16">
        <v>4</v>
      </c>
      <c r="M82" s="16" t="s">
        <v>335</v>
      </c>
      <c r="N82" s="16" t="s">
        <v>326</v>
      </c>
    </row>
    <row r="83" spans="1:14" ht="21">
      <c r="A83" s="16" t="s">
        <v>249</v>
      </c>
      <c r="B83" s="16">
        <v>2017</v>
      </c>
      <c r="C83" s="16">
        <v>11</v>
      </c>
      <c r="D83" s="16">
        <v>22</v>
      </c>
      <c r="E83" s="16"/>
      <c r="F83" s="16"/>
      <c r="G83" s="18"/>
      <c r="H83" s="16"/>
      <c r="I83" s="16" t="s">
        <v>1</v>
      </c>
      <c r="J83" s="20" t="str">
        <f t="shared" si="1"/>
        <v>point</v>
      </c>
      <c r="K83" s="16" t="s">
        <v>3</v>
      </c>
      <c r="L83" s="16">
        <v>1</v>
      </c>
      <c r="M83" s="16" t="s">
        <v>336</v>
      </c>
      <c r="N83" s="16" t="s">
        <v>326</v>
      </c>
    </row>
    <row r="84" spans="1:14" ht="21">
      <c r="A84" s="16" t="s">
        <v>249</v>
      </c>
      <c r="B84" s="16">
        <v>2017</v>
      </c>
      <c r="C84" s="16">
        <v>11</v>
      </c>
      <c r="D84" s="16">
        <v>25</v>
      </c>
      <c r="E84" s="16"/>
      <c r="F84" s="16"/>
      <c r="G84" s="18">
        <v>96</v>
      </c>
      <c r="H84" s="16"/>
      <c r="I84" s="16" t="s">
        <v>1</v>
      </c>
      <c r="J84" s="20" t="str">
        <f t="shared" si="1"/>
        <v>span</v>
      </c>
      <c r="K84" s="16" t="s">
        <v>3</v>
      </c>
      <c r="L84" s="16">
        <v>3</v>
      </c>
      <c r="M84" s="16" t="s">
        <v>337</v>
      </c>
      <c r="N84" s="16" t="s">
        <v>326</v>
      </c>
    </row>
    <row r="85" spans="1:14" ht="42">
      <c r="A85" s="16" t="s">
        <v>249</v>
      </c>
      <c r="B85" s="16">
        <v>2017</v>
      </c>
      <c r="C85" s="16">
        <v>11</v>
      </c>
      <c r="D85" s="16">
        <v>25</v>
      </c>
      <c r="E85" s="16">
        <v>17</v>
      </c>
      <c r="F85" s="16">
        <v>20</v>
      </c>
      <c r="G85" s="18">
        <v>126.6</v>
      </c>
      <c r="H85" s="16"/>
      <c r="I85" s="16" t="s">
        <v>1</v>
      </c>
      <c r="J85" s="20" t="str">
        <f t="shared" si="1"/>
        <v>span</v>
      </c>
      <c r="K85" s="16" t="s">
        <v>3</v>
      </c>
      <c r="L85" s="16">
        <v>4</v>
      </c>
      <c r="M85" s="16" t="s">
        <v>338</v>
      </c>
      <c r="N85" s="16" t="s">
        <v>326</v>
      </c>
    </row>
    <row r="86" spans="1:14" ht="21">
      <c r="A86" s="16" t="s">
        <v>249</v>
      </c>
      <c r="B86" s="16">
        <v>2017</v>
      </c>
      <c r="C86" s="16">
        <v>12</v>
      </c>
      <c r="D86" s="16">
        <v>1</v>
      </c>
      <c r="E86" s="16">
        <v>0</v>
      </c>
      <c r="F86" s="16"/>
      <c r="G86" s="18">
        <v>72</v>
      </c>
      <c r="H86" s="16"/>
      <c r="I86" s="16" t="s">
        <v>1</v>
      </c>
      <c r="J86" s="20" t="str">
        <f t="shared" si="1"/>
        <v>span</v>
      </c>
      <c r="K86" s="16" t="s">
        <v>3</v>
      </c>
      <c r="L86" s="16">
        <v>4</v>
      </c>
      <c r="M86" s="16" t="s">
        <v>339</v>
      </c>
      <c r="N86" s="16" t="s">
        <v>326</v>
      </c>
    </row>
    <row r="87" spans="1:14" ht="21">
      <c r="A87" s="16" t="s">
        <v>249</v>
      </c>
      <c r="B87" s="16">
        <v>2017</v>
      </c>
      <c r="C87" s="16">
        <v>12</v>
      </c>
      <c r="D87" s="16">
        <v>4</v>
      </c>
      <c r="E87" s="16"/>
      <c r="F87" s="16"/>
      <c r="G87" s="18">
        <f>19*24</f>
        <v>456</v>
      </c>
      <c r="H87" s="16"/>
      <c r="I87" s="16" t="s">
        <v>1</v>
      </c>
      <c r="J87" s="20" t="str">
        <f t="shared" si="1"/>
        <v>span</v>
      </c>
      <c r="K87" s="16" t="s">
        <v>3</v>
      </c>
      <c r="L87" s="16">
        <v>4</v>
      </c>
      <c r="M87" s="16" t="s">
        <v>340</v>
      </c>
      <c r="N87" s="16" t="s">
        <v>326</v>
      </c>
    </row>
    <row r="88" spans="1:14" ht="21">
      <c r="A88" s="16" t="s">
        <v>249</v>
      </c>
      <c r="B88" s="16">
        <v>2017</v>
      </c>
      <c r="C88" s="16">
        <v>12</v>
      </c>
      <c r="D88" s="16">
        <v>23</v>
      </c>
      <c r="E88" s="16"/>
      <c r="F88" s="16"/>
      <c r="G88" s="18">
        <f>27*24</f>
        <v>648</v>
      </c>
      <c r="H88" s="16"/>
      <c r="I88" s="16" t="s">
        <v>1</v>
      </c>
      <c r="J88" s="20" t="str">
        <f t="shared" si="1"/>
        <v>span</v>
      </c>
      <c r="K88" s="16" t="s">
        <v>3</v>
      </c>
      <c r="L88" s="16">
        <v>4</v>
      </c>
      <c r="M88" s="16" t="s">
        <v>341</v>
      </c>
      <c r="N88" s="16" t="s">
        <v>326</v>
      </c>
    </row>
    <row r="89" spans="1:14" ht="21">
      <c r="A89" s="16" t="s">
        <v>249</v>
      </c>
      <c r="B89" s="16">
        <v>2018</v>
      </c>
      <c r="C89" s="16">
        <v>1</v>
      </c>
      <c r="D89" s="16">
        <v>19</v>
      </c>
      <c r="E89" s="16"/>
      <c r="F89" s="16"/>
      <c r="G89" s="18">
        <f>182*24+4*24</f>
        <v>4464</v>
      </c>
      <c r="H89" s="16"/>
      <c r="I89" s="16" t="s">
        <v>1</v>
      </c>
      <c r="J89" s="20" t="str">
        <f t="shared" si="1"/>
        <v>span</v>
      </c>
      <c r="K89" s="16" t="s">
        <v>3</v>
      </c>
      <c r="L89" s="16">
        <v>4</v>
      </c>
      <c r="M89" s="16" t="s">
        <v>342</v>
      </c>
      <c r="N89" s="16" t="s">
        <v>326</v>
      </c>
    </row>
    <row r="90" spans="1:14" ht="21">
      <c r="A90" s="16" t="s">
        <v>249</v>
      </c>
      <c r="B90" s="16">
        <v>2018</v>
      </c>
      <c r="C90" s="16">
        <v>6</v>
      </c>
      <c r="D90" s="16">
        <v>23</v>
      </c>
      <c r="E90" s="16"/>
      <c r="F90" s="16"/>
      <c r="G90" s="18"/>
      <c r="H90" s="16"/>
      <c r="I90" s="16" t="s">
        <v>1</v>
      </c>
      <c r="J90" s="20" t="str">
        <f t="shared" si="1"/>
        <v>point</v>
      </c>
      <c r="K90" s="16" t="s">
        <v>287</v>
      </c>
      <c r="L90" s="16">
        <v>1</v>
      </c>
      <c r="M90" s="16" t="s">
        <v>343</v>
      </c>
      <c r="N90" s="16" t="s">
        <v>326</v>
      </c>
    </row>
    <row r="91" spans="1:14" ht="21">
      <c r="A91" s="16" t="s">
        <v>249</v>
      </c>
      <c r="B91" s="16">
        <v>2018</v>
      </c>
      <c r="C91" s="16">
        <v>6</v>
      </c>
      <c r="D91" s="16">
        <v>27</v>
      </c>
      <c r="E91" s="16"/>
      <c r="F91" s="16"/>
      <c r="G91" s="18"/>
      <c r="H91" s="16"/>
      <c r="I91" s="16" t="s">
        <v>1</v>
      </c>
      <c r="J91" s="20" t="str">
        <f t="shared" si="1"/>
        <v>point</v>
      </c>
      <c r="K91" s="16" t="s">
        <v>3</v>
      </c>
      <c r="L91" s="16">
        <v>4</v>
      </c>
      <c r="M91" s="16" t="s">
        <v>344</v>
      </c>
      <c r="N91" s="16" t="s">
        <v>326</v>
      </c>
    </row>
    <row r="92" spans="1:14" ht="21">
      <c r="A92" s="16" t="s">
        <v>249</v>
      </c>
      <c r="B92" s="16">
        <v>2018</v>
      </c>
      <c r="C92" s="16">
        <v>6</v>
      </c>
      <c r="D92" s="16">
        <v>27</v>
      </c>
      <c r="E92" s="16"/>
      <c r="F92" s="16"/>
      <c r="G92" s="18"/>
      <c r="H92" s="16"/>
      <c r="I92" s="16" t="s">
        <v>1</v>
      </c>
      <c r="J92" s="20" t="str">
        <f t="shared" si="1"/>
        <v>point</v>
      </c>
      <c r="K92" s="16" t="s">
        <v>3</v>
      </c>
      <c r="L92" s="16">
        <v>3</v>
      </c>
      <c r="M92" s="16" t="s">
        <v>345</v>
      </c>
      <c r="N92" s="16" t="s">
        <v>326</v>
      </c>
    </row>
    <row r="93" spans="1:14" ht="21">
      <c r="A93" s="16" t="s">
        <v>249</v>
      </c>
      <c r="B93" s="16">
        <v>2018</v>
      </c>
      <c r="C93" s="16">
        <v>6</v>
      </c>
      <c r="D93" s="16">
        <v>28</v>
      </c>
      <c r="E93" s="16"/>
      <c r="F93" s="16"/>
      <c r="G93" s="18">
        <v>24</v>
      </c>
      <c r="H93" s="16"/>
      <c r="I93" s="16" t="s">
        <v>1</v>
      </c>
      <c r="J93" s="20" t="str">
        <f t="shared" si="1"/>
        <v>span</v>
      </c>
      <c r="K93" s="16" t="s">
        <v>3</v>
      </c>
      <c r="L93" s="16">
        <v>4</v>
      </c>
      <c r="M93" s="16" t="s">
        <v>346</v>
      </c>
      <c r="N93" s="16" t="s">
        <v>326</v>
      </c>
    </row>
    <row r="94" spans="1:14" ht="21">
      <c r="A94" s="16" t="s">
        <v>249</v>
      </c>
      <c r="B94" s="16">
        <v>2018</v>
      </c>
      <c r="C94" s="16">
        <v>6</v>
      </c>
      <c r="D94" s="16">
        <v>29</v>
      </c>
      <c r="E94" s="16"/>
      <c r="F94" s="16"/>
      <c r="G94" s="18">
        <f>32*24</f>
        <v>768</v>
      </c>
      <c r="H94" s="16"/>
      <c r="I94" s="16" t="s">
        <v>1</v>
      </c>
      <c r="J94" s="20" t="str">
        <f t="shared" si="1"/>
        <v>span</v>
      </c>
      <c r="K94" s="16" t="s">
        <v>3</v>
      </c>
      <c r="L94" s="16">
        <v>4</v>
      </c>
      <c r="M94" s="16" t="s">
        <v>347</v>
      </c>
      <c r="N94" s="16" t="s">
        <v>326</v>
      </c>
    </row>
    <row r="95" spans="1:14" ht="42">
      <c r="A95" s="16" t="s">
        <v>249</v>
      </c>
      <c r="B95" s="16">
        <v>2018</v>
      </c>
      <c r="C95" s="16">
        <v>7</v>
      </c>
      <c r="D95" s="16">
        <v>2</v>
      </c>
      <c r="E95" s="16"/>
      <c r="F95" s="16"/>
      <c r="G95" s="18"/>
      <c r="H95" s="16"/>
      <c r="I95" s="16" t="s">
        <v>1</v>
      </c>
      <c r="J95" s="20" t="str">
        <f t="shared" si="1"/>
        <v>point</v>
      </c>
      <c r="K95" s="16" t="s">
        <v>3</v>
      </c>
      <c r="L95" s="16">
        <v>4</v>
      </c>
      <c r="M95" s="16" t="s">
        <v>348</v>
      </c>
      <c r="N95" s="16" t="s">
        <v>326</v>
      </c>
    </row>
    <row r="96" spans="1:14" ht="21">
      <c r="A96" s="16" t="s">
        <v>249</v>
      </c>
      <c r="B96" s="16">
        <v>2018</v>
      </c>
      <c r="C96" s="16">
        <v>8</v>
      </c>
      <c r="D96" s="16">
        <v>1</v>
      </c>
      <c r="E96" s="16"/>
      <c r="F96" s="16"/>
      <c r="G96" s="18">
        <f>180*24</f>
        <v>4320</v>
      </c>
      <c r="H96" s="16"/>
      <c r="I96" s="16" t="s">
        <v>1</v>
      </c>
      <c r="J96" s="20" t="str">
        <f t="shared" si="1"/>
        <v>span</v>
      </c>
      <c r="K96" s="16" t="s">
        <v>3</v>
      </c>
      <c r="L96" s="16">
        <v>1</v>
      </c>
      <c r="M96" s="16" t="s">
        <v>349</v>
      </c>
      <c r="N96" s="16" t="s">
        <v>326</v>
      </c>
    </row>
    <row r="97" spans="1:14" ht="42">
      <c r="A97" s="16" t="s">
        <v>249</v>
      </c>
      <c r="B97" s="16">
        <v>2018</v>
      </c>
      <c r="C97" s="16">
        <v>8</v>
      </c>
      <c r="D97" s="16">
        <v>8</v>
      </c>
      <c r="E97" s="16"/>
      <c r="F97" s="16"/>
      <c r="G97" s="18">
        <v>24</v>
      </c>
      <c r="H97" s="16"/>
      <c r="I97" s="16" t="s">
        <v>1</v>
      </c>
      <c r="J97" s="20" t="str">
        <f t="shared" si="1"/>
        <v>span</v>
      </c>
      <c r="K97" s="16" t="s">
        <v>3</v>
      </c>
      <c r="L97" s="16">
        <v>4</v>
      </c>
      <c r="M97" s="16" t="s">
        <v>350</v>
      </c>
      <c r="N97" s="16" t="s">
        <v>351</v>
      </c>
    </row>
    <row r="98" spans="1:14" ht="42">
      <c r="A98" s="16" t="s">
        <v>249</v>
      </c>
      <c r="B98" s="16">
        <v>2018</v>
      </c>
      <c r="C98" s="16">
        <v>8</v>
      </c>
      <c r="D98" s="16">
        <v>16</v>
      </c>
      <c r="E98" s="16"/>
      <c r="F98" s="16"/>
      <c r="G98" s="18">
        <v>24</v>
      </c>
      <c r="H98" s="16"/>
      <c r="I98" s="16" t="s">
        <v>1</v>
      </c>
      <c r="J98" s="20" t="str">
        <f t="shared" si="1"/>
        <v>span</v>
      </c>
      <c r="K98" s="16" t="s">
        <v>3</v>
      </c>
      <c r="L98" s="16">
        <v>4</v>
      </c>
      <c r="M98" s="16" t="s">
        <v>352</v>
      </c>
      <c r="N98" s="16" t="s">
        <v>351</v>
      </c>
    </row>
    <row r="99" spans="1:14" ht="42">
      <c r="A99" s="16" t="s">
        <v>249</v>
      </c>
      <c r="B99" s="16">
        <v>2018</v>
      </c>
      <c r="C99" s="16">
        <v>9</v>
      </c>
      <c r="D99" s="16">
        <v>1</v>
      </c>
      <c r="E99" s="16">
        <v>0</v>
      </c>
      <c r="F99" s="16">
        <v>0</v>
      </c>
      <c r="G99" s="18">
        <f>91*24</f>
        <v>2184</v>
      </c>
      <c r="H99" s="16"/>
      <c r="I99" s="16" t="s">
        <v>1</v>
      </c>
      <c r="J99" s="20" t="str">
        <f t="shared" si="1"/>
        <v>span</v>
      </c>
      <c r="K99" s="16" t="s">
        <v>3</v>
      </c>
      <c r="L99" s="16">
        <v>3</v>
      </c>
      <c r="M99" s="16" t="s">
        <v>353</v>
      </c>
      <c r="N99" s="16" t="s">
        <v>351</v>
      </c>
    </row>
    <row r="100" spans="1:14" ht="42">
      <c r="A100" s="16" t="s">
        <v>249</v>
      </c>
      <c r="B100" s="16">
        <v>2018</v>
      </c>
      <c r="C100" s="16">
        <v>12</v>
      </c>
      <c r="D100" s="16">
        <v>1</v>
      </c>
      <c r="E100" s="16">
        <v>0</v>
      </c>
      <c r="F100" s="16">
        <v>0</v>
      </c>
      <c r="G100" s="18">
        <f>31*24</f>
        <v>744</v>
      </c>
      <c r="H100" s="16"/>
      <c r="I100" s="16" t="s">
        <v>1</v>
      </c>
      <c r="J100" s="20" t="str">
        <f t="shared" si="1"/>
        <v>span</v>
      </c>
      <c r="K100" s="16" t="s">
        <v>3</v>
      </c>
      <c r="L100" s="16">
        <v>3</v>
      </c>
      <c r="M100" s="16" t="s">
        <v>354</v>
      </c>
      <c r="N100" s="16" t="s">
        <v>351</v>
      </c>
    </row>
    <row r="101" spans="1:14" ht="42">
      <c r="A101" s="16" t="s">
        <v>249</v>
      </c>
      <c r="B101" s="16">
        <v>2018</v>
      </c>
      <c r="C101" s="16">
        <v>12</v>
      </c>
      <c r="D101" s="16">
        <v>30</v>
      </c>
      <c r="E101" s="16">
        <v>4</v>
      </c>
      <c r="F101" s="16">
        <v>9</v>
      </c>
      <c r="G101" s="18"/>
      <c r="H101" s="16"/>
      <c r="I101" s="16" t="s">
        <v>1</v>
      </c>
      <c r="J101" s="20" t="str">
        <f t="shared" si="1"/>
        <v>point</v>
      </c>
      <c r="K101" s="16" t="s">
        <v>3</v>
      </c>
      <c r="L101" s="16">
        <v>4</v>
      </c>
      <c r="M101" s="16" t="s">
        <v>355</v>
      </c>
      <c r="N101" s="16" t="s">
        <v>351</v>
      </c>
    </row>
    <row r="102" spans="1:14" ht="42">
      <c r="A102" s="16" t="s">
        <v>249</v>
      </c>
      <c r="B102" s="16">
        <v>2019</v>
      </c>
      <c r="C102" s="16">
        <v>1</v>
      </c>
      <c r="D102" s="16">
        <v>1</v>
      </c>
      <c r="E102" s="16">
        <v>0</v>
      </c>
      <c r="F102" s="16">
        <v>0</v>
      </c>
      <c r="G102" s="18">
        <f>31*24</f>
        <v>744</v>
      </c>
      <c r="H102" s="16"/>
      <c r="I102" s="16" t="s">
        <v>1</v>
      </c>
      <c r="J102" s="20" t="str">
        <f t="shared" si="1"/>
        <v>span</v>
      </c>
      <c r="K102" s="16" t="s">
        <v>3</v>
      </c>
      <c r="L102" s="16">
        <v>3</v>
      </c>
      <c r="M102" s="16" t="s">
        <v>356</v>
      </c>
      <c r="N102" s="16" t="s">
        <v>351</v>
      </c>
    </row>
    <row r="103" spans="1:14" ht="42">
      <c r="A103" s="16" t="s">
        <v>249</v>
      </c>
      <c r="B103" s="16">
        <v>2019</v>
      </c>
      <c r="C103" s="16">
        <v>1</v>
      </c>
      <c r="D103" s="16">
        <v>19</v>
      </c>
      <c r="E103" s="16">
        <v>2</v>
      </c>
      <c r="F103" s="16">
        <v>45</v>
      </c>
      <c r="G103" s="18"/>
      <c r="H103" s="16"/>
      <c r="I103" s="16" t="s">
        <v>1</v>
      </c>
      <c r="J103" s="20" t="str">
        <f t="shared" si="1"/>
        <v>point</v>
      </c>
      <c r="K103" s="16" t="s">
        <v>3</v>
      </c>
      <c r="L103" s="16">
        <v>4</v>
      </c>
      <c r="M103" s="16" t="s">
        <v>357</v>
      </c>
      <c r="N103" s="16" t="s">
        <v>351</v>
      </c>
    </row>
    <row r="104" spans="1:14" ht="42">
      <c r="A104" s="16" t="s">
        <v>249</v>
      </c>
      <c r="B104" s="16">
        <v>2019</v>
      </c>
      <c r="C104" s="16">
        <v>1</v>
      </c>
      <c r="D104" s="16">
        <v>21</v>
      </c>
      <c r="E104" s="16"/>
      <c r="F104" s="16"/>
      <c r="G104" s="18"/>
      <c r="H104" s="16"/>
      <c r="I104" s="16" t="s">
        <v>1</v>
      </c>
      <c r="J104" s="20" t="str">
        <f t="shared" si="1"/>
        <v>point</v>
      </c>
      <c r="K104" s="16" t="s">
        <v>3</v>
      </c>
      <c r="L104" s="16">
        <v>4</v>
      </c>
      <c r="M104" s="16" t="s">
        <v>358</v>
      </c>
      <c r="N104" s="16" t="s">
        <v>351</v>
      </c>
    </row>
    <row r="105" spans="1:14" ht="42">
      <c r="A105" s="16" t="s">
        <v>249</v>
      </c>
      <c r="B105" s="16">
        <v>2019</v>
      </c>
      <c r="C105" s="16">
        <v>2</v>
      </c>
      <c r="D105" s="16">
        <v>7</v>
      </c>
      <c r="E105" s="16"/>
      <c r="F105" s="16"/>
      <c r="G105" s="18"/>
      <c r="H105" s="16"/>
      <c r="I105" s="16" t="s">
        <v>1</v>
      </c>
      <c r="J105" s="20" t="str">
        <f t="shared" si="1"/>
        <v>point</v>
      </c>
      <c r="K105" s="16" t="s">
        <v>3</v>
      </c>
      <c r="L105" s="16">
        <v>4</v>
      </c>
      <c r="M105" s="16" t="s">
        <v>359</v>
      </c>
      <c r="N105" s="16" t="s">
        <v>360</v>
      </c>
    </row>
    <row r="106" spans="1:14" ht="42">
      <c r="A106" s="16" t="s">
        <v>249</v>
      </c>
      <c r="B106" s="16">
        <v>2019</v>
      </c>
      <c r="C106" s="16">
        <v>2</v>
      </c>
      <c r="D106" s="16">
        <v>13</v>
      </c>
      <c r="E106" s="16"/>
      <c r="F106" s="16"/>
      <c r="G106" s="18"/>
      <c r="H106" s="16"/>
      <c r="I106" s="16" t="s">
        <v>1</v>
      </c>
      <c r="J106" s="20" t="str">
        <f t="shared" si="1"/>
        <v>point</v>
      </c>
      <c r="K106" s="16" t="s">
        <v>3</v>
      </c>
      <c r="L106" s="16">
        <v>4</v>
      </c>
      <c r="M106" s="16" t="s">
        <v>361</v>
      </c>
      <c r="N106" s="16" t="s">
        <v>360</v>
      </c>
    </row>
    <row r="107" spans="1:14" ht="42">
      <c r="A107" s="16" t="s">
        <v>249</v>
      </c>
      <c r="B107" s="16">
        <v>2019</v>
      </c>
      <c r="C107" s="16">
        <v>3</v>
      </c>
      <c r="D107" s="16">
        <v>4</v>
      </c>
      <c r="E107" s="16"/>
      <c r="F107" s="16"/>
      <c r="G107" s="18"/>
      <c r="H107" s="16"/>
      <c r="I107" s="16" t="s">
        <v>1</v>
      </c>
      <c r="J107" s="20" t="str">
        <f t="shared" si="1"/>
        <v>point</v>
      </c>
      <c r="K107" s="16" t="s">
        <v>3</v>
      </c>
      <c r="L107" s="16">
        <v>4</v>
      </c>
      <c r="M107" s="16" t="s">
        <v>362</v>
      </c>
      <c r="N107" s="16" t="s">
        <v>360</v>
      </c>
    </row>
    <row r="108" spans="1:14" ht="42">
      <c r="A108" s="16" t="s">
        <v>249</v>
      </c>
      <c r="B108" s="16">
        <v>2019</v>
      </c>
      <c r="C108" s="16">
        <v>3</v>
      </c>
      <c r="D108" s="16">
        <v>8</v>
      </c>
      <c r="E108" s="16"/>
      <c r="F108" s="16"/>
      <c r="G108" s="18"/>
      <c r="H108" s="16"/>
      <c r="I108" s="16" t="s">
        <v>1</v>
      </c>
      <c r="J108" s="20" t="str">
        <f t="shared" si="1"/>
        <v>point</v>
      </c>
      <c r="K108" s="16" t="s">
        <v>3</v>
      </c>
      <c r="L108" s="16">
        <v>4</v>
      </c>
      <c r="M108" s="16" t="s">
        <v>363</v>
      </c>
      <c r="N108" s="16" t="s">
        <v>360</v>
      </c>
    </row>
    <row r="109" spans="1:14" ht="42">
      <c r="A109" s="16" t="s">
        <v>249</v>
      </c>
      <c r="B109" s="16">
        <v>2019</v>
      </c>
      <c r="C109" s="16">
        <v>3</v>
      </c>
      <c r="D109" s="16">
        <v>15</v>
      </c>
      <c r="E109" s="16"/>
      <c r="F109" s="16"/>
      <c r="G109" s="18"/>
      <c r="H109" s="16"/>
      <c r="I109" s="16" t="s">
        <v>1</v>
      </c>
      <c r="J109" s="20" t="str">
        <f t="shared" si="1"/>
        <v>point</v>
      </c>
      <c r="K109" s="16" t="s">
        <v>3</v>
      </c>
      <c r="L109" s="16">
        <v>4</v>
      </c>
      <c r="M109" s="16" t="s">
        <v>364</v>
      </c>
      <c r="N109" s="16" t="s">
        <v>360</v>
      </c>
    </row>
    <row r="110" spans="1:14" ht="42">
      <c r="A110" s="16" t="s">
        <v>249</v>
      </c>
      <c r="B110" s="16">
        <v>2019</v>
      </c>
      <c r="C110" s="16">
        <v>3</v>
      </c>
      <c r="D110" s="16">
        <v>17</v>
      </c>
      <c r="E110" s="16"/>
      <c r="F110" s="16"/>
      <c r="G110" s="18"/>
      <c r="H110" s="16"/>
      <c r="I110" s="16" t="s">
        <v>1</v>
      </c>
      <c r="J110" s="20" t="str">
        <f t="shared" si="1"/>
        <v>point</v>
      </c>
      <c r="K110" s="16" t="s">
        <v>3</v>
      </c>
      <c r="L110" s="16">
        <v>4</v>
      </c>
      <c r="M110" s="16" t="s">
        <v>365</v>
      </c>
      <c r="N110" s="16" t="s">
        <v>360</v>
      </c>
    </row>
    <row r="111" spans="1:14" ht="42">
      <c r="A111" s="16" t="s">
        <v>249</v>
      </c>
      <c r="B111" s="16">
        <v>2019</v>
      </c>
      <c r="C111" s="16">
        <v>3</v>
      </c>
      <c r="D111" s="16">
        <v>18</v>
      </c>
      <c r="E111" s="16"/>
      <c r="F111" s="16"/>
      <c r="G111" s="18"/>
      <c r="H111" s="16"/>
      <c r="I111" s="16" t="s">
        <v>1</v>
      </c>
      <c r="J111" s="20" t="str">
        <f t="shared" si="1"/>
        <v>point</v>
      </c>
      <c r="K111" s="16" t="s">
        <v>3</v>
      </c>
      <c r="L111" s="16">
        <v>4</v>
      </c>
      <c r="M111" s="16" t="s">
        <v>366</v>
      </c>
      <c r="N111" s="16" t="s">
        <v>360</v>
      </c>
    </row>
    <row r="112" spans="1:14" ht="42">
      <c r="A112" s="16" t="s">
        <v>249</v>
      </c>
      <c r="B112" s="16">
        <v>2019</v>
      </c>
      <c r="C112" s="16">
        <v>3</v>
      </c>
      <c r="D112" s="16">
        <v>20</v>
      </c>
      <c r="E112" s="16"/>
      <c r="F112" s="16"/>
      <c r="G112" s="18"/>
      <c r="H112" s="16"/>
      <c r="I112" s="16" t="s">
        <v>1</v>
      </c>
      <c r="J112" s="20" t="str">
        <f t="shared" si="1"/>
        <v>point</v>
      </c>
      <c r="K112" s="16" t="s">
        <v>3</v>
      </c>
      <c r="L112" s="16">
        <v>4</v>
      </c>
      <c r="M112" s="16" t="s">
        <v>367</v>
      </c>
      <c r="N112" s="16" t="s">
        <v>360</v>
      </c>
    </row>
    <row r="113" spans="1:14" ht="42">
      <c r="A113" s="16" t="s">
        <v>249</v>
      </c>
      <c r="B113" s="16">
        <v>2019</v>
      </c>
      <c r="C113" s="16">
        <v>3</v>
      </c>
      <c r="D113" s="16">
        <v>28</v>
      </c>
      <c r="E113" s="16"/>
      <c r="F113" s="16"/>
      <c r="G113" s="18"/>
      <c r="H113" s="16"/>
      <c r="I113" s="16" t="s">
        <v>1</v>
      </c>
      <c r="J113" s="20" t="str">
        <f t="shared" si="1"/>
        <v>point</v>
      </c>
      <c r="K113" s="16" t="s">
        <v>3</v>
      </c>
      <c r="L113" s="16">
        <v>4</v>
      </c>
      <c r="M113" s="16" t="s">
        <v>368</v>
      </c>
      <c r="N113" s="16" t="s">
        <v>360</v>
      </c>
    </row>
    <row r="114" spans="1:14" ht="84">
      <c r="A114" s="16" t="s">
        <v>249</v>
      </c>
      <c r="B114" s="16">
        <v>2019</v>
      </c>
      <c r="C114" s="16">
        <v>4</v>
      </c>
      <c r="D114" s="16">
        <v>3</v>
      </c>
      <c r="E114" s="16"/>
      <c r="F114" s="16"/>
      <c r="G114" s="18"/>
      <c r="H114" s="16"/>
      <c r="I114" s="16" t="s">
        <v>1</v>
      </c>
      <c r="J114" s="20" t="str">
        <f t="shared" si="1"/>
        <v>point</v>
      </c>
      <c r="K114" s="16" t="s">
        <v>3</v>
      </c>
      <c r="L114" s="16">
        <v>4</v>
      </c>
      <c r="M114" s="16" t="s">
        <v>369</v>
      </c>
      <c r="N114" s="16" t="s">
        <v>360</v>
      </c>
    </row>
    <row r="115" spans="1:14" ht="42">
      <c r="A115" s="16" t="s">
        <v>249</v>
      </c>
      <c r="B115" s="16">
        <v>2019</v>
      </c>
      <c r="C115" s="16">
        <v>4</v>
      </c>
      <c r="D115" s="16">
        <v>11</v>
      </c>
      <c r="E115" s="16"/>
      <c r="F115" s="16"/>
      <c r="G115" s="18"/>
      <c r="H115" s="16"/>
      <c r="I115" s="16" t="s">
        <v>1</v>
      </c>
      <c r="J115" s="20" t="str">
        <f t="shared" si="1"/>
        <v>point</v>
      </c>
      <c r="K115" s="16" t="s">
        <v>3</v>
      </c>
      <c r="L115" s="16">
        <v>4</v>
      </c>
      <c r="M115" s="16" t="s">
        <v>370</v>
      </c>
      <c r="N115" s="16" t="s">
        <v>360</v>
      </c>
    </row>
    <row r="116" spans="1:14" ht="42">
      <c r="A116" s="16" t="s">
        <v>249</v>
      </c>
      <c r="B116" s="16">
        <v>2019</v>
      </c>
      <c r="C116" s="16">
        <v>4</v>
      </c>
      <c r="D116" s="16">
        <v>21</v>
      </c>
      <c r="E116" s="16">
        <v>4</v>
      </c>
      <c r="F116" s="16"/>
      <c r="G116" s="18"/>
      <c r="H116" s="16"/>
      <c r="I116" s="16" t="s">
        <v>1</v>
      </c>
      <c r="J116" s="20" t="str">
        <f t="shared" si="1"/>
        <v>point</v>
      </c>
      <c r="K116" s="16" t="s">
        <v>3</v>
      </c>
      <c r="L116" s="16">
        <v>4</v>
      </c>
      <c r="M116" s="16" t="s">
        <v>371</v>
      </c>
      <c r="N116" s="16" t="s">
        <v>360</v>
      </c>
    </row>
    <row r="117" spans="1:14" ht="42">
      <c r="A117" s="16" t="s">
        <v>249</v>
      </c>
      <c r="B117" s="16">
        <v>2019</v>
      </c>
      <c r="C117" s="16">
        <v>4</v>
      </c>
      <c r="D117" s="16">
        <v>21</v>
      </c>
      <c r="E117" s="16">
        <v>19</v>
      </c>
      <c r="F117" s="16">
        <v>22</v>
      </c>
      <c r="G117" s="18"/>
      <c r="H117" s="16"/>
      <c r="I117" s="16" t="s">
        <v>1</v>
      </c>
      <c r="J117" s="20" t="str">
        <f t="shared" si="1"/>
        <v>point</v>
      </c>
      <c r="K117" s="16" t="s">
        <v>3</v>
      </c>
      <c r="L117" s="16">
        <v>4</v>
      </c>
      <c r="M117" s="16" t="s">
        <v>372</v>
      </c>
      <c r="N117" s="16" t="s">
        <v>360</v>
      </c>
    </row>
    <row r="118" spans="1:14" ht="42">
      <c r="A118" s="16" t="s">
        <v>249</v>
      </c>
      <c r="B118" s="16">
        <v>2019</v>
      </c>
      <c r="C118" s="16">
        <v>4</v>
      </c>
      <c r="D118" s="16">
        <v>30</v>
      </c>
      <c r="E118" s="16"/>
      <c r="F118" s="16"/>
      <c r="G118" s="18"/>
      <c r="H118" s="16"/>
      <c r="I118" s="16" t="s">
        <v>1</v>
      </c>
      <c r="J118" s="20" t="str">
        <f t="shared" si="1"/>
        <v>point</v>
      </c>
      <c r="K118" s="16" t="s">
        <v>3</v>
      </c>
      <c r="L118" s="16">
        <v>3</v>
      </c>
      <c r="M118" s="16" t="s">
        <v>373</v>
      </c>
      <c r="N118" s="16" t="s">
        <v>360</v>
      </c>
    </row>
    <row r="119" spans="1:14" ht="42">
      <c r="A119" s="16" t="s">
        <v>249</v>
      </c>
      <c r="B119" s="16">
        <v>2019</v>
      </c>
      <c r="C119" s="16">
        <v>5</v>
      </c>
      <c r="D119" s="16">
        <v>3</v>
      </c>
      <c r="E119" s="16"/>
      <c r="F119" s="16"/>
      <c r="G119" s="18"/>
      <c r="H119" s="16"/>
      <c r="I119" s="16" t="s">
        <v>1</v>
      </c>
      <c r="J119" s="20" t="str">
        <f t="shared" si="1"/>
        <v>point</v>
      </c>
      <c r="K119" s="16" t="s">
        <v>3</v>
      </c>
      <c r="L119" s="16">
        <v>4</v>
      </c>
      <c r="M119" s="16" t="s">
        <v>374</v>
      </c>
      <c r="N119" s="16" t="s">
        <v>360</v>
      </c>
    </row>
    <row r="120" spans="1:14" ht="42">
      <c r="A120" s="16" t="s">
        <v>249</v>
      </c>
      <c r="B120" s="16">
        <v>2019</v>
      </c>
      <c r="C120" s="16">
        <v>5</v>
      </c>
      <c r="D120" s="16">
        <v>6</v>
      </c>
      <c r="E120" s="16"/>
      <c r="F120" s="16"/>
      <c r="G120" s="18"/>
      <c r="H120" s="16"/>
      <c r="I120" s="16" t="s">
        <v>1</v>
      </c>
      <c r="J120" s="20" t="str">
        <f t="shared" si="1"/>
        <v>point</v>
      </c>
      <c r="K120" s="16" t="s">
        <v>3</v>
      </c>
      <c r="L120" s="16">
        <v>4</v>
      </c>
      <c r="M120" s="16" t="s">
        <v>375</v>
      </c>
      <c r="N120" s="16" t="s">
        <v>360</v>
      </c>
    </row>
    <row r="121" spans="1:14" ht="42">
      <c r="A121" s="16" t="s">
        <v>249</v>
      </c>
      <c r="B121" s="16">
        <v>2019</v>
      </c>
      <c r="C121" s="16">
        <v>5</v>
      </c>
      <c r="D121" s="16">
        <v>12</v>
      </c>
      <c r="E121" s="16">
        <v>22</v>
      </c>
      <c r="F121" s="16">
        <v>31</v>
      </c>
      <c r="G121" s="18"/>
      <c r="H121" s="16"/>
      <c r="I121" s="16" t="s">
        <v>1</v>
      </c>
      <c r="J121" s="20" t="str">
        <f t="shared" si="1"/>
        <v>point</v>
      </c>
      <c r="K121" s="16" t="s">
        <v>3</v>
      </c>
      <c r="L121" s="16">
        <v>4</v>
      </c>
      <c r="M121" s="16" t="s">
        <v>376</v>
      </c>
      <c r="N121" s="16" t="s">
        <v>360</v>
      </c>
    </row>
    <row r="122" spans="1:14" ht="42">
      <c r="A122" s="16" t="s">
        <v>249</v>
      </c>
      <c r="B122" s="16">
        <v>2019</v>
      </c>
      <c r="C122" s="16">
        <v>5</v>
      </c>
      <c r="D122" s="16">
        <v>18</v>
      </c>
      <c r="E122" s="16">
        <v>2</v>
      </c>
      <c r="F122" s="16">
        <v>9</v>
      </c>
      <c r="G122" s="18"/>
      <c r="H122" s="16"/>
      <c r="I122" s="16" t="s">
        <v>1</v>
      </c>
      <c r="J122" s="20" t="str">
        <f t="shared" si="1"/>
        <v>point</v>
      </c>
      <c r="K122" s="16" t="s">
        <v>3</v>
      </c>
      <c r="L122" s="16">
        <v>4</v>
      </c>
      <c r="M122" s="16" t="s">
        <v>377</v>
      </c>
      <c r="N122" s="16" t="s">
        <v>360</v>
      </c>
    </row>
    <row r="123" spans="1:14" ht="63">
      <c r="A123" s="16" t="s">
        <v>249</v>
      </c>
      <c r="B123" s="16">
        <v>2019</v>
      </c>
      <c r="C123" s="16">
        <v>5</v>
      </c>
      <c r="D123" s="16">
        <v>24</v>
      </c>
      <c r="E123" s="16">
        <v>20</v>
      </c>
      <c r="F123" s="16">
        <v>38</v>
      </c>
      <c r="G123" s="18"/>
      <c r="H123" s="16"/>
      <c r="I123" s="16" t="s">
        <v>1</v>
      </c>
      <c r="J123" s="20" t="str">
        <f t="shared" si="1"/>
        <v>point</v>
      </c>
      <c r="K123" s="16" t="s">
        <v>3</v>
      </c>
      <c r="L123" s="16">
        <v>4</v>
      </c>
      <c r="M123" s="16" t="s">
        <v>378</v>
      </c>
      <c r="N123" s="16" t="s">
        <v>360</v>
      </c>
    </row>
    <row r="124" spans="1:14" ht="42">
      <c r="A124" s="16" t="s">
        <v>249</v>
      </c>
      <c r="B124" s="16">
        <v>2019</v>
      </c>
      <c r="C124" s="16">
        <v>5</v>
      </c>
      <c r="D124" s="16">
        <v>31</v>
      </c>
      <c r="E124" s="16"/>
      <c r="F124" s="16"/>
      <c r="G124" s="18"/>
      <c r="H124" s="16"/>
      <c r="I124" s="16" t="s">
        <v>1</v>
      </c>
      <c r="J124" s="20" t="str">
        <f t="shared" si="1"/>
        <v>point</v>
      </c>
      <c r="K124" s="16" t="s">
        <v>3</v>
      </c>
      <c r="L124" s="16">
        <v>4</v>
      </c>
      <c r="M124" s="16" t="s">
        <v>379</v>
      </c>
      <c r="N124" s="16" t="s">
        <v>380</v>
      </c>
    </row>
    <row r="125" spans="1:14" ht="42">
      <c r="A125" s="16" t="s">
        <v>249</v>
      </c>
      <c r="B125" s="16">
        <v>2019</v>
      </c>
      <c r="C125" s="16">
        <v>6</v>
      </c>
      <c r="D125" s="16">
        <v>1</v>
      </c>
      <c r="E125" s="16"/>
      <c r="F125" s="16"/>
      <c r="G125" s="18"/>
      <c r="H125" s="16"/>
      <c r="I125" s="16" t="s">
        <v>1</v>
      </c>
      <c r="J125" s="20" t="str">
        <f t="shared" si="1"/>
        <v>point</v>
      </c>
      <c r="K125" s="16" t="s">
        <v>3</v>
      </c>
      <c r="L125" s="16">
        <v>4</v>
      </c>
      <c r="M125" s="16" t="s">
        <v>381</v>
      </c>
      <c r="N125" s="16" t="s">
        <v>380</v>
      </c>
    </row>
    <row r="126" spans="1:14" ht="42">
      <c r="A126" s="16" t="s">
        <v>249</v>
      </c>
      <c r="B126" s="16">
        <v>2019</v>
      </c>
      <c r="C126" s="16">
        <v>6</v>
      </c>
      <c r="D126" s="16">
        <v>6</v>
      </c>
      <c r="E126" s="16"/>
      <c r="F126" s="16"/>
      <c r="G126" s="18">
        <f>86*24</f>
        <v>2064</v>
      </c>
      <c r="H126" s="16"/>
      <c r="I126" s="16" t="s">
        <v>1</v>
      </c>
      <c r="J126" s="20" t="str">
        <f t="shared" si="1"/>
        <v>span</v>
      </c>
      <c r="K126" s="16" t="s">
        <v>3</v>
      </c>
      <c r="L126" s="16">
        <v>3</v>
      </c>
      <c r="M126" s="16" t="s">
        <v>382</v>
      </c>
      <c r="N126" s="16" t="s">
        <v>380</v>
      </c>
    </row>
    <row r="127" spans="1:14" ht="42">
      <c r="A127" s="16" t="s">
        <v>249</v>
      </c>
      <c r="B127" s="16">
        <v>2019</v>
      </c>
      <c r="C127" s="16">
        <v>6</v>
      </c>
      <c r="D127" s="16">
        <v>10</v>
      </c>
      <c r="E127" s="16">
        <v>12</v>
      </c>
      <c r="F127" s="16">
        <v>12</v>
      </c>
      <c r="G127" s="18"/>
      <c r="H127" s="16"/>
      <c r="I127" s="16" t="s">
        <v>1</v>
      </c>
      <c r="J127" s="20" t="str">
        <f t="shared" si="1"/>
        <v>point</v>
      </c>
      <c r="K127" s="16" t="s">
        <v>3</v>
      </c>
      <c r="L127" s="16">
        <v>4</v>
      </c>
      <c r="M127" s="16" t="s">
        <v>383</v>
      </c>
      <c r="N127" s="16" t="s">
        <v>380</v>
      </c>
    </row>
    <row r="128" spans="1:14" ht="42">
      <c r="A128" s="16" t="s">
        <v>249</v>
      </c>
      <c r="B128" s="16">
        <v>2019</v>
      </c>
      <c r="C128" s="16">
        <v>6</v>
      </c>
      <c r="D128" s="16">
        <v>13</v>
      </c>
      <c r="E128" s="16">
        <v>1</v>
      </c>
      <c r="F128" s="16">
        <v>38</v>
      </c>
      <c r="G128" s="18"/>
      <c r="H128" s="16"/>
      <c r="I128" s="16" t="s">
        <v>1</v>
      </c>
      <c r="J128" s="20" t="str">
        <f t="shared" si="1"/>
        <v>point</v>
      </c>
      <c r="K128" s="16" t="s">
        <v>3</v>
      </c>
      <c r="L128" s="16">
        <v>4</v>
      </c>
      <c r="M128" s="16" t="s">
        <v>384</v>
      </c>
      <c r="N128" s="16" t="s">
        <v>380</v>
      </c>
    </row>
    <row r="129" spans="1:14" ht="42">
      <c r="A129" s="16" t="s">
        <v>249</v>
      </c>
      <c r="B129" s="16">
        <v>2019</v>
      </c>
      <c r="C129" s="16">
        <v>6</v>
      </c>
      <c r="D129" s="16">
        <v>27</v>
      </c>
      <c r="E129" s="16"/>
      <c r="F129" s="16"/>
      <c r="G129" s="18">
        <f>2*24</f>
        <v>48</v>
      </c>
      <c r="H129" s="16"/>
      <c r="I129" s="16" t="s">
        <v>1</v>
      </c>
      <c r="J129" s="20" t="str">
        <f t="shared" si="1"/>
        <v>span</v>
      </c>
      <c r="K129" s="16" t="s">
        <v>3</v>
      </c>
      <c r="L129" s="16">
        <v>3</v>
      </c>
      <c r="M129" s="16" t="s">
        <v>385</v>
      </c>
      <c r="N129" s="16" t="s">
        <v>380</v>
      </c>
    </row>
    <row r="130" spans="1:14" ht="42">
      <c r="A130" s="16" t="s">
        <v>249</v>
      </c>
      <c r="B130" s="16">
        <v>2019</v>
      </c>
      <c r="C130" s="16">
        <v>7</v>
      </c>
      <c r="D130" s="16">
        <v>6</v>
      </c>
      <c r="E130" s="16"/>
      <c r="F130" s="16"/>
      <c r="G130" s="18"/>
      <c r="H130" s="16"/>
      <c r="I130" s="16" t="s">
        <v>1</v>
      </c>
      <c r="J130" s="20" t="str">
        <f t="shared" ref="J130:J131" si="2">IF(G130="", "point", "span")</f>
        <v>point</v>
      </c>
      <c r="K130" s="16" t="s">
        <v>3</v>
      </c>
      <c r="L130" s="16">
        <v>3</v>
      </c>
      <c r="M130" s="16" t="s">
        <v>386</v>
      </c>
      <c r="N130" s="16" t="s">
        <v>380</v>
      </c>
    </row>
    <row r="131" spans="1:14" ht="42">
      <c r="A131" s="16" t="s">
        <v>249</v>
      </c>
      <c r="B131" s="16">
        <v>2019</v>
      </c>
      <c r="C131" s="16">
        <v>8</v>
      </c>
      <c r="D131" s="16">
        <v>15</v>
      </c>
      <c r="E131" s="16"/>
      <c r="F131" s="16"/>
      <c r="G131" s="18"/>
      <c r="H131" s="16"/>
      <c r="I131" s="16" t="s">
        <v>1</v>
      </c>
      <c r="J131" s="20" t="str">
        <f t="shared" si="2"/>
        <v>point</v>
      </c>
      <c r="K131" s="16" t="s">
        <v>3</v>
      </c>
      <c r="L131" s="16">
        <v>3</v>
      </c>
      <c r="M131" s="16" t="s">
        <v>386</v>
      </c>
      <c r="N131" s="16" t="s">
        <v>380</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131">
    <cfRule type="colorScale" priority="105">
      <colorScale>
        <cfvo type="min"/>
        <cfvo type="percentile" val="50"/>
        <cfvo type="max"/>
        <color rgb="FF63BE7B"/>
        <color rgb="FFFFEB84"/>
        <color rgb="FFF8696B"/>
      </colorScale>
    </cfRule>
    <cfRule type="colorScale" priority="106">
      <colorScale>
        <cfvo type="min"/>
        <cfvo type="percentile" val="50"/>
        <cfvo type="max"/>
        <color rgb="FF63BE7B"/>
        <color rgb="FFFFEB84"/>
        <color rgb="FFF8696B"/>
      </colorScale>
    </cfRule>
    <cfRule type="colorScale" priority="107">
      <colorScale>
        <cfvo type="min"/>
        <cfvo type="percentile" val="50"/>
        <cfvo type="max"/>
        <color rgb="FF63BE7B"/>
        <color rgb="FFFFEB84"/>
        <color rgb="FFF8696B"/>
      </colorScale>
    </cfRule>
    <cfRule type="colorScale" priority="108">
      <colorScale>
        <cfvo type="min"/>
        <cfvo type="percentile" val="50"/>
        <cfvo type="max"/>
        <color rgb="FF63BE7B"/>
        <color rgb="FFFFEB84"/>
        <color rgb="FFF8696B"/>
      </colorScale>
    </cfRule>
    <cfRule type="colorScale" priority="109">
      <colorScale>
        <cfvo type="min"/>
        <cfvo type="percentile" val="50"/>
        <cfvo type="max"/>
        <color rgb="FF63BE7B"/>
        <color rgb="FFFFEB84"/>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0D522-3124-432D-AEF7-23FD47EFD3A4}">
  <dimension ref="A1:N80"/>
  <sheetViews>
    <sheetView zoomScale="112" zoomScaleNormal="112" workbookViewId="0">
      <pane ySplit="1" topLeftCell="A48" activePane="bottomLeft" state="frozen"/>
      <selection pane="bottomLeft" activeCell="A2" sqref="A2:N80"/>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63.7109375"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21">
      <c r="A2" s="16" t="s">
        <v>110</v>
      </c>
      <c r="B2" s="16">
        <v>1955</v>
      </c>
      <c r="C2" s="16">
        <v>9</v>
      </c>
      <c r="D2" s="16">
        <v>29</v>
      </c>
      <c r="E2" s="16"/>
      <c r="F2" s="16"/>
      <c r="G2" s="16"/>
      <c r="H2" s="16"/>
      <c r="I2" s="16" t="s">
        <v>1</v>
      </c>
      <c r="J2" s="16" t="s">
        <v>6</v>
      </c>
      <c r="K2" s="16" t="s">
        <v>54</v>
      </c>
      <c r="L2" s="16">
        <v>1</v>
      </c>
      <c r="M2" s="16" t="s">
        <v>111</v>
      </c>
      <c r="N2" s="16" t="s">
        <v>112</v>
      </c>
    </row>
    <row r="3" spans="1:14" ht="21">
      <c r="A3" s="16" t="s">
        <v>110</v>
      </c>
      <c r="B3" s="16">
        <v>1955</v>
      </c>
      <c r="C3" s="16">
        <v>10</v>
      </c>
      <c r="D3" s="16">
        <v>9</v>
      </c>
      <c r="E3" s="16"/>
      <c r="F3" s="16"/>
      <c r="G3" s="16"/>
      <c r="H3" s="16"/>
      <c r="I3" s="16" t="s">
        <v>1</v>
      </c>
      <c r="J3" s="16" t="s">
        <v>6</v>
      </c>
      <c r="K3" s="16" t="s">
        <v>54</v>
      </c>
      <c r="L3" s="16">
        <v>1</v>
      </c>
      <c r="M3" s="16" t="s">
        <v>113</v>
      </c>
      <c r="N3" s="16" t="s">
        <v>112</v>
      </c>
    </row>
    <row r="4" spans="1:14" ht="21">
      <c r="A4" s="16" t="s">
        <v>110</v>
      </c>
      <c r="B4" s="16">
        <v>1955</v>
      </c>
      <c r="C4" s="16">
        <v>10</v>
      </c>
      <c r="D4" s="16">
        <v>11</v>
      </c>
      <c r="E4" s="16"/>
      <c r="F4" s="16"/>
      <c r="G4" s="16"/>
      <c r="H4" s="16"/>
      <c r="I4" s="16" t="s">
        <v>1</v>
      </c>
      <c r="J4" s="16" t="s">
        <v>6</v>
      </c>
      <c r="K4" s="16" t="s">
        <v>54</v>
      </c>
      <c r="L4" s="16">
        <v>1</v>
      </c>
      <c r="M4" s="16" t="s">
        <v>114</v>
      </c>
      <c r="N4" s="16" t="s">
        <v>112</v>
      </c>
    </row>
    <row r="5" spans="1:14" ht="21">
      <c r="A5" s="16" t="s">
        <v>110</v>
      </c>
      <c r="B5" s="16">
        <v>1955</v>
      </c>
      <c r="C5" s="16">
        <v>10</v>
      </c>
      <c r="D5" s="16">
        <v>12</v>
      </c>
      <c r="E5" s="16"/>
      <c r="F5" s="16"/>
      <c r="G5" s="16"/>
      <c r="H5" s="16"/>
      <c r="I5" s="16" t="s">
        <v>1</v>
      </c>
      <c r="J5" s="16" t="s">
        <v>6</v>
      </c>
      <c r="K5" s="16" t="s">
        <v>54</v>
      </c>
      <c r="L5" s="16">
        <v>2</v>
      </c>
      <c r="M5" s="16" t="s">
        <v>115</v>
      </c>
      <c r="N5" s="16" t="s">
        <v>112</v>
      </c>
    </row>
    <row r="6" spans="1:14" ht="42">
      <c r="A6" s="16" t="s">
        <v>110</v>
      </c>
      <c r="B6" s="16">
        <v>1955</v>
      </c>
      <c r="C6" s="16">
        <v>10</v>
      </c>
      <c r="D6" s="16">
        <v>22</v>
      </c>
      <c r="E6" s="16">
        <v>6</v>
      </c>
      <c r="F6" s="16">
        <v>30</v>
      </c>
      <c r="G6" s="16">
        <v>96</v>
      </c>
      <c r="H6" s="16"/>
      <c r="I6" s="16" t="s">
        <v>1</v>
      </c>
      <c r="J6" s="16" t="s">
        <v>2</v>
      </c>
      <c r="K6" s="16" t="s">
        <v>3</v>
      </c>
      <c r="L6" s="16">
        <v>4</v>
      </c>
      <c r="M6" s="16" t="s">
        <v>116</v>
      </c>
      <c r="N6" s="16" t="s">
        <v>112</v>
      </c>
    </row>
    <row r="7" spans="1:14" ht="63">
      <c r="A7" s="16" t="s">
        <v>110</v>
      </c>
      <c r="B7" s="16">
        <v>1955</v>
      </c>
      <c r="C7" s="16">
        <v>10</v>
      </c>
      <c r="D7" s="16">
        <v>26</v>
      </c>
      <c r="E7" s="16"/>
      <c r="F7" s="16"/>
      <c r="G7" s="16">
        <v>14</v>
      </c>
      <c r="H7" s="16"/>
      <c r="I7" s="16" t="s">
        <v>1</v>
      </c>
      <c r="J7" s="16" t="s">
        <v>2</v>
      </c>
      <c r="K7" s="16" t="s">
        <v>3</v>
      </c>
      <c r="L7" s="16">
        <v>4</v>
      </c>
      <c r="M7" s="16" t="s">
        <v>117</v>
      </c>
      <c r="N7" s="16" t="s">
        <v>112</v>
      </c>
    </row>
    <row r="8" spans="1:14" ht="42">
      <c r="A8" s="16" t="s">
        <v>110</v>
      </c>
      <c r="B8" s="16">
        <v>1955</v>
      </c>
      <c r="C8" s="16">
        <v>11</v>
      </c>
      <c r="D8" s="16">
        <v>1</v>
      </c>
      <c r="E8" s="16"/>
      <c r="F8" s="16"/>
      <c r="G8" s="16">
        <v>2</v>
      </c>
      <c r="H8" s="16"/>
      <c r="I8" s="16" t="s">
        <v>1</v>
      </c>
      <c r="J8" s="16" t="s">
        <v>2</v>
      </c>
      <c r="K8" s="16" t="s">
        <v>3</v>
      </c>
      <c r="L8" s="16">
        <v>5</v>
      </c>
      <c r="M8" s="16" t="s">
        <v>118</v>
      </c>
      <c r="N8" s="16" t="s">
        <v>112</v>
      </c>
    </row>
    <row r="9" spans="1:14" ht="21">
      <c r="A9" s="16" t="s">
        <v>110</v>
      </c>
      <c r="B9" s="16">
        <v>1955</v>
      </c>
      <c r="C9" s="16">
        <v>11</v>
      </c>
      <c r="D9" s="16">
        <v>7</v>
      </c>
      <c r="E9" s="16">
        <v>7</v>
      </c>
      <c r="F9" s="16">
        <v>0</v>
      </c>
      <c r="G9" s="16"/>
      <c r="H9" s="16"/>
      <c r="I9" s="16" t="s">
        <v>1</v>
      </c>
      <c r="J9" s="16" t="s">
        <v>6</v>
      </c>
      <c r="K9" s="16" t="s">
        <v>3</v>
      </c>
      <c r="L9" s="16">
        <v>5</v>
      </c>
      <c r="M9" s="16" t="s">
        <v>119</v>
      </c>
      <c r="N9" s="16" t="s">
        <v>112</v>
      </c>
    </row>
    <row r="10" spans="1:14" ht="21">
      <c r="A10" s="16" t="s">
        <v>110</v>
      </c>
      <c r="B10" s="16">
        <v>1955</v>
      </c>
      <c r="C10" s="16">
        <v>11</v>
      </c>
      <c r="D10" s="16">
        <v>10</v>
      </c>
      <c r="E10" s="16"/>
      <c r="F10" s="16"/>
      <c r="G10" s="16"/>
      <c r="H10" s="16"/>
      <c r="I10" s="16" t="s">
        <v>1</v>
      </c>
      <c r="J10" s="16" t="s">
        <v>6</v>
      </c>
      <c r="K10" s="16" t="s">
        <v>54</v>
      </c>
      <c r="L10" s="16">
        <v>2</v>
      </c>
      <c r="M10" s="16" t="s">
        <v>120</v>
      </c>
      <c r="N10" s="16" t="s">
        <v>112</v>
      </c>
    </row>
    <row r="11" spans="1:14" ht="21">
      <c r="A11" s="16" t="s">
        <v>110</v>
      </c>
      <c r="B11" s="16">
        <v>1955</v>
      </c>
      <c r="C11" s="16">
        <v>11</v>
      </c>
      <c r="D11" s="16">
        <v>13</v>
      </c>
      <c r="E11" s="16"/>
      <c r="F11" s="16"/>
      <c r="G11" s="16"/>
      <c r="H11" s="16"/>
      <c r="I11" s="16" t="s">
        <v>1</v>
      </c>
      <c r="J11" s="16" t="s">
        <v>6</v>
      </c>
      <c r="K11" s="16" t="s">
        <v>3</v>
      </c>
      <c r="L11" s="16">
        <v>5</v>
      </c>
      <c r="M11" s="16" t="s">
        <v>121</v>
      </c>
      <c r="N11" s="16" t="s">
        <v>112</v>
      </c>
    </row>
    <row r="12" spans="1:14" ht="21">
      <c r="A12" s="16" t="s">
        <v>110</v>
      </c>
      <c r="B12" s="16">
        <v>1955</v>
      </c>
      <c r="C12" s="16">
        <v>11</v>
      </c>
      <c r="D12" s="16">
        <v>14</v>
      </c>
      <c r="E12" s="16"/>
      <c r="F12" s="16"/>
      <c r="G12" s="16"/>
      <c r="H12" s="16"/>
      <c r="I12" s="16" t="s">
        <v>1</v>
      </c>
      <c r="J12" s="16" t="s">
        <v>6</v>
      </c>
      <c r="K12" s="16" t="s">
        <v>3</v>
      </c>
      <c r="L12" s="16">
        <v>5</v>
      </c>
      <c r="M12" s="16" t="s">
        <v>122</v>
      </c>
      <c r="N12" s="16" t="s">
        <v>112</v>
      </c>
    </row>
    <row r="13" spans="1:14" ht="63">
      <c r="A13" s="16" t="s">
        <v>110</v>
      </c>
      <c r="B13" s="16">
        <v>1955</v>
      </c>
      <c r="C13" s="16">
        <v>11</v>
      </c>
      <c r="D13" s="16">
        <v>16</v>
      </c>
      <c r="E13" s="16"/>
      <c r="F13" s="16"/>
      <c r="G13" s="16">
        <v>96</v>
      </c>
      <c r="H13" s="16"/>
      <c r="I13" s="16" t="s">
        <v>1</v>
      </c>
      <c r="J13" s="16" t="s">
        <v>2</v>
      </c>
      <c r="K13" s="16" t="s">
        <v>3</v>
      </c>
      <c r="L13" s="16">
        <v>5</v>
      </c>
      <c r="M13" s="16" t="s">
        <v>123</v>
      </c>
      <c r="N13" s="16" t="s">
        <v>112</v>
      </c>
    </row>
    <row r="14" spans="1:14" ht="42">
      <c r="A14" s="16" t="s">
        <v>110</v>
      </c>
      <c r="B14" s="16">
        <v>1955</v>
      </c>
      <c r="C14" s="16">
        <v>11</v>
      </c>
      <c r="D14" s="16">
        <v>17</v>
      </c>
      <c r="E14" s="16"/>
      <c r="F14" s="16"/>
      <c r="G14" s="16"/>
      <c r="H14" s="16"/>
      <c r="I14" s="16" t="s">
        <v>1</v>
      </c>
      <c r="J14" s="16" t="s">
        <v>6</v>
      </c>
      <c r="K14" s="16" t="s">
        <v>3</v>
      </c>
      <c r="L14" s="16">
        <v>5</v>
      </c>
      <c r="M14" s="16" t="s">
        <v>124</v>
      </c>
      <c r="N14" s="16" t="s">
        <v>112</v>
      </c>
    </row>
    <row r="15" spans="1:14" ht="21">
      <c r="A15" s="16" t="s">
        <v>110</v>
      </c>
      <c r="B15" s="16">
        <v>1955</v>
      </c>
      <c r="C15" s="16">
        <v>11</v>
      </c>
      <c r="D15" s="16">
        <v>20</v>
      </c>
      <c r="E15" s="16"/>
      <c r="F15" s="16"/>
      <c r="G15" s="16">
        <v>984</v>
      </c>
      <c r="H15" s="16"/>
      <c r="I15" s="16" t="s">
        <v>1</v>
      </c>
      <c r="J15" s="16" t="s">
        <v>2</v>
      </c>
      <c r="K15" s="16" t="s">
        <v>3</v>
      </c>
      <c r="L15" s="16">
        <v>4</v>
      </c>
      <c r="M15" s="16" t="s">
        <v>125</v>
      </c>
      <c r="N15" s="16" t="s">
        <v>112</v>
      </c>
    </row>
    <row r="16" spans="1:14" ht="21">
      <c r="A16" s="16" t="s">
        <v>110</v>
      </c>
      <c r="B16" s="16">
        <v>1955</v>
      </c>
      <c r="C16" s="16">
        <v>11</v>
      </c>
      <c r="D16" s="16">
        <v>25</v>
      </c>
      <c r="E16" s="16"/>
      <c r="F16" s="16"/>
      <c r="G16" s="16"/>
      <c r="H16" s="16"/>
      <c r="I16" s="16" t="s">
        <v>1</v>
      </c>
      <c r="J16" s="16" t="s">
        <v>6</v>
      </c>
      <c r="K16" s="16" t="s">
        <v>54</v>
      </c>
      <c r="L16" s="16">
        <v>1</v>
      </c>
      <c r="M16" s="16" t="s">
        <v>126</v>
      </c>
      <c r="N16" s="16" t="s">
        <v>112</v>
      </c>
    </row>
    <row r="17" spans="1:14" ht="63">
      <c r="A17" s="16" t="s">
        <v>110</v>
      </c>
      <c r="B17" s="16">
        <v>1956</v>
      </c>
      <c r="C17" s="16">
        <v>1</v>
      </c>
      <c r="D17" s="16">
        <v>1</v>
      </c>
      <c r="E17" s="16"/>
      <c r="F17" s="16"/>
      <c r="G17" s="16">
        <v>2112</v>
      </c>
      <c r="H17" s="16"/>
      <c r="I17" s="16" t="s">
        <v>1</v>
      </c>
      <c r="J17" s="16" t="s">
        <v>2</v>
      </c>
      <c r="K17" s="16" t="s">
        <v>3</v>
      </c>
      <c r="L17" s="16">
        <v>4</v>
      </c>
      <c r="M17" s="16" t="s">
        <v>127</v>
      </c>
      <c r="N17" s="16" t="s">
        <v>112</v>
      </c>
    </row>
    <row r="18" spans="1:14" ht="42">
      <c r="A18" s="16" t="s">
        <v>110</v>
      </c>
      <c r="B18" s="16">
        <v>1956</v>
      </c>
      <c r="C18" s="16">
        <v>1</v>
      </c>
      <c r="D18" s="16">
        <v>25</v>
      </c>
      <c r="E18" s="16"/>
      <c r="F18" s="16"/>
      <c r="G18" s="16"/>
      <c r="H18" s="16"/>
      <c r="I18" s="16" t="s">
        <v>1</v>
      </c>
      <c r="J18" s="16" t="s">
        <v>6</v>
      </c>
      <c r="K18" s="16" t="s">
        <v>3</v>
      </c>
      <c r="L18" s="16">
        <v>3</v>
      </c>
      <c r="M18" s="16" t="s">
        <v>128</v>
      </c>
      <c r="N18" s="16" t="s">
        <v>112</v>
      </c>
    </row>
    <row r="19" spans="1:14" ht="63">
      <c r="A19" s="16" t="s">
        <v>110</v>
      </c>
      <c r="B19" s="16">
        <v>1956</v>
      </c>
      <c r="C19" s="16">
        <v>2</v>
      </c>
      <c r="D19" s="16">
        <v>1</v>
      </c>
      <c r="E19" s="16"/>
      <c r="F19" s="16"/>
      <c r="G19" s="16">
        <v>192</v>
      </c>
      <c r="H19" s="16"/>
      <c r="I19" s="16" t="s">
        <v>1</v>
      </c>
      <c r="J19" s="16" t="s">
        <v>2</v>
      </c>
      <c r="K19" s="16" t="s">
        <v>3</v>
      </c>
      <c r="L19" s="16">
        <v>4</v>
      </c>
      <c r="M19" s="16" t="s">
        <v>129</v>
      </c>
      <c r="N19" s="16" t="s">
        <v>112</v>
      </c>
    </row>
    <row r="20" spans="1:14" ht="84">
      <c r="A20" s="16" t="s">
        <v>110</v>
      </c>
      <c r="B20" s="16">
        <v>1956</v>
      </c>
      <c r="C20" s="16">
        <v>3</v>
      </c>
      <c r="D20" s="16">
        <v>30</v>
      </c>
      <c r="E20" s="16">
        <v>17</v>
      </c>
      <c r="F20" s="16">
        <v>11</v>
      </c>
      <c r="G20" s="16"/>
      <c r="H20" s="16"/>
      <c r="I20" s="16" t="s">
        <v>1</v>
      </c>
      <c r="J20" s="16" t="s">
        <v>6</v>
      </c>
      <c r="K20" s="16" t="s">
        <v>3</v>
      </c>
      <c r="L20" s="16">
        <v>7</v>
      </c>
      <c r="M20" s="16" t="s">
        <v>130</v>
      </c>
      <c r="N20" s="16" t="s">
        <v>112</v>
      </c>
    </row>
    <row r="21" spans="1:14" ht="21">
      <c r="A21" s="16" t="s">
        <v>110</v>
      </c>
      <c r="B21" s="16">
        <v>1956</v>
      </c>
      <c r="C21" s="16">
        <v>3</v>
      </c>
      <c r="D21" s="16">
        <v>30</v>
      </c>
      <c r="E21" s="16">
        <v>17</v>
      </c>
      <c r="F21" s="16">
        <v>40</v>
      </c>
      <c r="G21" s="16">
        <v>0.66666666699999999</v>
      </c>
      <c r="H21" s="16"/>
      <c r="I21" s="16" t="s">
        <v>1</v>
      </c>
      <c r="J21" s="16" t="s">
        <v>2</v>
      </c>
      <c r="K21" s="16" t="s">
        <v>3</v>
      </c>
      <c r="L21" s="16">
        <v>7</v>
      </c>
      <c r="M21" s="16" t="s">
        <v>131</v>
      </c>
      <c r="N21" s="16" t="s">
        <v>112</v>
      </c>
    </row>
    <row r="22" spans="1:14" ht="21">
      <c r="A22" s="16" t="s">
        <v>110</v>
      </c>
      <c r="B22" s="16">
        <v>1956</v>
      </c>
      <c r="C22" s="16">
        <v>3</v>
      </c>
      <c r="D22" s="16">
        <v>30</v>
      </c>
      <c r="E22" s="16">
        <v>18</v>
      </c>
      <c r="F22" s="16">
        <v>20</v>
      </c>
      <c r="G22" s="16">
        <v>2.6666666669999999</v>
      </c>
      <c r="H22" s="16"/>
      <c r="I22" s="16" t="s">
        <v>1</v>
      </c>
      <c r="J22" s="16" t="s">
        <v>2</v>
      </c>
      <c r="K22" s="16" t="s">
        <v>3</v>
      </c>
      <c r="L22" s="16">
        <v>4</v>
      </c>
      <c r="M22" s="16" t="s">
        <v>132</v>
      </c>
      <c r="N22" s="16" t="s">
        <v>112</v>
      </c>
    </row>
    <row r="23" spans="1:14" ht="42">
      <c r="A23" s="16" t="s">
        <v>110</v>
      </c>
      <c r="B23" s="16">
        <v>1956</v>
      </c>
      <c r="C23" s="16">
        <v>3</v>
      </c>
      <c r="D23" s="16">
        <v>31</v>
      </c>
      <c r="E23" s="16"/>
      <c r="F23" s="16"/>
      <c r="G23" s="16">
        <v>2184</v>
      </c>
      <c r="H23" s="16"/>
      <c r="I23" s="16" t="s">
        <v>1</v>
      </c>
      <c r="J23" s="16" t="s">
        <v>2</v>
      </c>
      <c r="K23" s="16" t="s">
        <v>3</v>
      </c>
      <c r="L23" s="16">
        <v>4</v>
      </c>
      <c r="M23" s="16" t="s">
        <v>133</v>
      </c>
      <c r="N23" s="16" t="s">
        <v>112</v>
      </c>
    </row>
    <row r="24" spans="1:14" ht="42">
      <c r="A24" s="16" t="s">
        <v>110</v>
      </c>
      <c r="B24" s="16">
        <v>1956</v>
      </c>
      <c r="C24" s="16">
        <v>4</v>
      </c>
      <c r="D24" s="16">
        <v>1</v>
      </c>
      <c r="E24" s="16"/>
      <c r="F24" s="16"/>
      <c r="G24" s="16">
        <v>1464</v>
      </c>
      <c r="H24" s="16"/>
      <c r="I24" s="16" t="s">
        <v>1</v>
      </c>
      <c r="J24" s="16" t="s">
        <v>2</v>
      </c>
      <c r="K24" s="16" t="s">
        <v>54</v>
      </c>
      <c r="L24" s="16">
        <v>2</v>
      </c>
      <c r="M24" s="16" t="s">
        <v>134</v>
      </c>
      <c r="N24" s="16" t="s">
        <v>112</v>
      </c>
    </row>
    <row r="25" spans="1:14" ht="21">
      <c r="A25" s="16" t="s">
        <v>110</v>
      </c>
      <c r="B25" s="16">
        <v>1956</v>
      </c>
      <c r="C25" s="16">
        <v>6</v>
      </c>
      <c r="D25" s="16">
        <v>21</v>
      </c>
      <c r="E25" s="16"/>
      <c r="F25" s="16"/>
      <c r="G25" s="16"/>
      <c r="H25" s="16"/>
      <c r="I25" s="16" t="s">
        <v>1</v>
      </c>
      <c r="J25" s="16" t="s">
        <v>6</v>
      </c>
      <c r="K25" s="16" t="s">
        <v>3</v>
      </c>
      <c r="L25" s="16">
        <v>5</v>
      </c>
      <c r="M25" s="16" t="s">
        <v>135</v>
      </c>
      <c r="N25" s="16" t="s">
        <v>112</v>
      </c>
    </row>
    <row r="26" spans="1:14" ht="21">
      <c r="A26" s="16" t="s">
        <v>110</v>
      </c>
      <c r="B26" s="16">
        <v>1956</v>
      </c>
      <c r="C26" s="16">
        <v>6</v>
      </c>
      <c r="D26" s="16">
        <v>30</v>
      </c>
      <c r="E26" s="16"/>
      <c r="F26" s="16"/>
      <c r="G26" s="16"/>
      <c r="H26" s="16"/>
      <c r="I26" s="16" t="s">
        <v>1</v>
      </c>
      <c r="J26" s="16" t="s">
        <v>6</v>
      </c>
      <c r="K26" s="16" t="s">
        <v>3</v>
      </c>
      <c r="L26" s="16">
        <v>1</v>
      </c>
      <c r="M26" s="16" t="s">
        <v>136</v>
      </c>
      <c r="N26" s="16" t="s">
        <v>112</v>
      </c>
    </row>
    <row r="27" spans="1:14" ht="21">
      <c r="A27" s="16" t="s">
        <v>110</v>
      </c>
      <c r="B27" s="16">
        <v>1956</v>
      </c>
      <c r="C27" s="16">
        <v>8</v>
      </c>
      <c r="D27" s="16">
        <v>27</v>
      </c>
      <c r="E27" s="16"/>
      <c r="F27" s="16"/>
      <c r="G27" s="16"/>
      <c r="H27" s="16"/>
      <c r="I27" s="16" t="s">
        <v>1</v>
      </c>
      <c r="J27" s="16" t="s">
        <v>6</v>
      </c>
      <c r="K27" s="16" t="s">
        <v>3</v>
      </c>
      <c r="L27" s="16">
        <v>4</v>
      </c>
      <c r="M27" s="16" t="s">
        <v>137</v>
      </c>
      <c r="N27" s="16" t="s">
        <v>112</v>
      </c>
    </row>
    <row r="28" spans="1:14" ht="42">
      <c r="A28" s="16" t="s">
        <v>110</v>
      </c>
      <c r="B28" s="16">
        <v>1956</v>
      </c>
      <c r="C28" s="16">
        <v>10</v>
      </c>
      <c r="D28" s="16">
        <v>20</v>
      </c>
      <c r="E28" s="16"/>
      <c r="F28" s="16"/>
      <c r="G28" s="16"/>
      <c r="H28" s="16"/>
      <c r="I28" s="16" t="s">
        <v>1</v>
      </c>
      <c r="J28" s="16" t="s">
        <v>6</v>
      </c>
      <c r="K28" s="16" t="s">
        <v>3</v>
      </c>
      <c r="L28" s="16">
        <v>3</v>
      </c>
      <c r="M28" s="16" t="s">
        <v>138</v>
      </c>
      <c r="N28" s="16" t="s">
        <v>112</v>
      </c>
    </row>
    <row r="29" spans="1:14" ht="42">
      <c r="A29" s="16" t="s">
        <v>110</v>
      </c>
      <c r="B29" s="16">
        <v>1956</v>
      </c>
      <c r="C29" s="16">
        <v>12</v>
      </c>
      <c r="D29" s="16">
        <v>1</v>
      </c>
      <c r="E29" s="16"/>
      <c r="F29" s="16"/>
      <c r="G29" s="16"/>
      <c r="H29" s="16"/>
      <c r="I29" s="16" t="s">
        <v>1</v>
      </c>
      <c r="J29" s="16" t="s">
        <v>6</v>
      </c>
      <c r="K29" s="16" t="s">
        <v>3</v>
      </c>
      <c r="L29" s="16">
        <v>0</v>
      </c>
      <c r="M29" s="16" t="s">
        <v>139</v>
      </c>
      <c r="N29" s="16" t="s">
        <v>112</v>
      </c>
    </row>
    <row r="30" spans="1:14" ht="21">
      <c r="A30" s="16" t="s">
        <v>110</v>
      </c>
      <c r="B30" s="16">
        <v>1957</v>
      </c>
      <c r="C30" s="16">
        <v>7</v>
      </c>
      <c r="D30" s="16">
        <v>31</v>
      </c>
      <c r="E30" s="16"/>
      <c r="F30" s="16"/>
      <c r="G30" s="16"/>
      <c r="H30" s="16"/>
      <c r="I30" s="16" t="s">
        <v>1</v>
      </c>
      <c r="J30" s="16" t="s">
        <v>6</v>
      </c>
      <c r="K30" s="16" t="s">
        <v>3</v>
      </c>
      <c r="L30" s="16">
        <v>4</v>
      </c>
      <c r="M30" s="16"/>
      <c r="N30" s="16" t="s">
        <v>140</v>
      </c>
    </row>
    <row r="31" spans="1:14" ht="21">
      <c r="A31" s="16" t="s">
        <v>110</v>
      </c>
      <c r="B31" s="16">
        <v>1958</v>
      </c>
      <c r="C31" s="16">
        <v>1</v>
      </c>
      <c r="D31" s="16">
        <v>16</v>
      </c>
      <c r="E31" s="16"/>
      <c r="F31" s="16"/>
      <c r="G31" s="16">
        <v>696</v>
      </c>
      <c r="H31" s="16"/>
      <c r="I31" s="16" t="s">
        <v>1</v>
      </c>
      <c r="J31" s="16" t="s">
        <v>2</v>
      </c>
      <c r="K31" s="16" t="s">
        <v>3</v>
      </c>
      <c r="L31" s="16">
        <v>4</v>
      </c>
      <c r="M31" s="16"/>
      <c r="N31" s="16" t="s">
        <v>140</v>
      </c>
    </row>
    <row r="32" spans="1:14" ht="21">
      <c r="A32" s="16" t="s">
        <v>110</v>
      </c>
      <c r="B32" s="16">
        <v>1958</v>
      </c>
      <c r="C32" s="16">
        <v>5</v>
      </c>
      <c r="D32" s="16">
        <v>21</v>
      </c>
      <c r="E32" s="16"/>
      <c r="F32" s="16"/>
      <c r="G32" s="16"/>
      <c r="H32" s="16"/>
      <c r="I32" s="16" t="s">
        <v>1</v>
      </c>
      <c r="J32" s="16" t="s">
        <v>6</v>
      </c>
      <c r="K32" s="16" t="s">
        <v>3</v>
      </c>
      <c r="L32" s="16">
        <v>4</v>
      </c>
      <c r="M32" s="16"/>
      <c r="N32" s="16" t="s">
        <v>140</v>
      </c>
    </row>
    <row r="33" spans="1:14" ht="21">
      <c r="A33" s="16" t="s">
        <v>110</v>
      </c>
      <c r="B33" s="16">
        <v>1958</v>
      </c>
      <c r="C33" s="16">
        <v>12</v>
      </c>
      <c r="D33" s="16">
        <v>28</v>
      </c>
      <c r="E33" s="16"/>
      <c r="F33" s="16"/>
      <c r="G33" s="16">
        <v>2208</v>
      </c>
      <c r="H33" s="16"/>
      <c r="I33" s="16" t="s">
        <v>1</v>
      </c>
      <c r="J33" s="16" t="s">
        <v>2</v>
      </c>
      <c r="K33" s="16" t="s">
        <v>3</v>
      </c>
      <c r="L33" s="16">
        <v>4</v>
      </c>
      <c r="M33" s="16"/>
      <c r="N33" s="16" t="s">
        <v>140</v>
      </c>
    </row>
    <row r="34" spans="1:14" ht="21">
      <c r="A34" s="16" t="s">
        <v>110</v>
      </c>
      <c r="B34" s="16">
        <v>1959</v>
      </c>
      <c r="C34" s="16">
        <v>10</v>
      </c>
      <c r="D34" s="16">
        <v>15</v>
      </c>
      <c r="E34" s="16"/>
      <c r="F34" s="16"/>
      <c r="G34" s="16">
        <v>480</v>
      </c>
      <c r="H34" s="16"/>
      <c r="I34" s="16" t="s">
        <v>1</v>
      </c>
      <c r="J34" s="16" t="s">
        <v>2</v>
      </c>
      <c r="K34" s="16" t="s">
        <v>3</v>
      </c>
      <c r="L34" s="16">
        <v>4</v>
      </c>
      <c r="M34" s="16"/>
      <c r="N34" s="16" t="s">
        <v>140</v>
      </c>
    </row>
    <row r="35" spans="1:14" ht="21">
      <c r="A35" s="16" t="s">
        <v>110</v>
      </c>
      <c r="B35" s="16">
        <v>1960</v>
      </c>
      <c r="C35" s="16">
        <v>4</v>
      </c>
      <c r="D35" s="16">
        <v>13</v>
      </c>
      <c r="E35" s="16"/>
      <c r="F35" s="16"/>
      <c r="G35" s="16">
        <v>24</v>
      </c>
      <c r="H35" s="16"/>
      <c r="I35" s="16" t="s">
        <v>1</v>
      </c>
      <c r="J35" s="16" t="s">
        <v>2</v>
      </c>
      <c r="K35" s="16" t="s">
        <v>3</v>
      </c>
      <c r="L35" s="16">
        <v>4</v>
      </c>
      <c r="M35" s="16"/>
      <c r="N35" s="16" t="s">
        <v>140</v>
      </c>
    </row>
    <row r="36" spans="1:14" ht="21">
      <c r="A36" s="16" t="s">
        <v>110</v>
      </c>
      <c r="B36" s="16">
        <v>1961</v>
      </c>
      <c r="C36" s="16">
        <v>3</v>
      </c>
      <c r="D36" s="16">
        <v>25</v>
      </c>
      <c r="E36" s="16"/>
      <c r="F36" s="16"/>
      <c r="G36" s="16">
        <v>24</v>
      </c>
      <c r="H36" s="16"/>
      <c r="I36" s="16" t="s">
        <v>1</v>
      </c>
      <c r="J36" s="16" t="s">
        <v>2</v>
      </c>
      <c r="K36" s="16" t="s">
        <v>3</v>
      </c>
      <c r="L36" s="16">
        <v>4</v>
      </c>
      <c r="M36" s="16"/>
      <c r="N36" s="16" t="s">
        <v>140</v>
      </c>
    </row>
    <row r="37" spans="1:14" ht="21">
      <c r="A37" s="16" t="s">
        <v>110</v>
      </c>
      <c r="B37" s="16">
        <v>1961</v>
      </c>
      <c r="C37" s="16">
        <v>5</v>
      </c>
      <c r="D37" s="16">
        <v>21</v>
      </c>
      <c r="E37" s="16"/>
      <c r="F37" s="16"/>
      <c r="G37" s="16">
        <v>384</v>
      </c>
      <c r="H37" s="16"/>
      <c r="I37" s="16" t="s">
        <v>1</v>
      </c>
      <c r="J37" s="16" t="s">
        <v>2</v>
      </c>
      <c r="K37" s="16" t="s">
        <v>3</v>
      </c>
      <c r="L37" s="16">
        <v>4</v>
      </c>
      <c r="M37" s="16"/>
      <c r="N37" s="16" t="s">
        <v>140</v>
      </c>
    </row>
    <row r="38" spans="1:14" ht="21">
      <c r="A38" s="16" t="s">
        <v>110</v>
      </c>
      <c r="B38" s="16">
        <v>1961</v>
      </c>
      <c r="C38" s="16">
        <v>10</v>
      </c>
      <c r="D38" s="16">
        <v>18</v>
      </c>
      <c r="E38" s="16"/>
      <c r="F38" s="16"/>
      <c r="G38" s="16">
        <v>1392</v>
      </c>
      <c r="H38" s="16"/>
      <c r="I38" s="16" t="s">
        <v>1</v>
      </c>
      <c r="J38" s="16" t="s">
        <v>2</v>
      </c>
      <c r="K38" s="16" t="s">
        <v>3</v>
      </c>
      <c r="L38" s="16">
        <v>4</v>
      </c>
      <c r="M38" s="16"/>
      <c r="N38" s="16" t="s">
        <v>140</v>
      </c>
    </row>
    <row r="39" spans="1:14" ht="21">
      <c r="A39" s="16" t="s">
        <v>110</v>
      </c>
      <c r="B39" s="16">
        <v>1962</v>
      </c>
      <c r="C39" s="16">
        <v>10</v>
      </c>
      <c r="D39" s="16">
        <v>21</v>
      </c>
      <c r="E39" s="16"/>
      <c r="F39" s="16"/>
      <c r="G39" s="16">
        <v>384</v>
      </c>
      <c r="H39" s="16"/>
      <c r="I39" s="16" t="s">
        <v>1</v>
      </c>
      <c r="J39" s="16" t="s">
        <v>2</v>
      </c>
      <c r="K39" s="16" t="s">
        <v>3</v>
      </c>
      <c r="L39" s="16">
        <v>4</v>
      </c>
      <c r="M39" s="16"/>
      <c r="N39" s="16" t="s">
        <v>140</v>
      </c>
    </row>
    <row r="40" spans="1:14" ht="21">
      <c r="A40" s="16" t="s">
        <v>110</v>
      </c>
      <c r="B40" s="16">
        <v>1963</v>
      </c>
      <c r="C40" s="16">
        <v>5</v>
      </c>
      <c r="D40" s="16">
        <v>16</v>
      </c>
      <c r="E40" s="16"/>
      <c r="F40" s="16"/>
      <c r="G40" s="16">
        <v>2952</v>
      </c>
      <c r="H40" s="16"/>
      <c r="I40" s="16" t="s">
        <v>1</v>
      </c>
      <c r="J40" s="16" t="s">
        <v>2</v>
      </c>
      <c r="K40" s="16" t="s">
        <v>3</v>
      </c>
      <c r="L40" s="16">
        <v>4</v>
      </c>
      <c r="M40" s="16"/>
      <c r="N40" s="16" t="s">
        <v>140</v>
      </c>
    </row>
    <row r="41" spans="1:14" ht="21">
      <c r="A41" s="16" t="s">
        <v>110</v>
      </c>
      <c r="B41" s="16">
        <v>1964</v>
      </c>
      <c r="C41" s="16">
        <v>6</v>
      </c>
      <c r="D41" s="16">
        <v>25</v>
      </c>
      <c r="E41" s="16"/>
      <c r="F41" s="16"/>
      <c r="G41" s="16">
        <v>2088</v>
      </c>
      <c r="H41" s="16"/>
      <c r="I41" s="16" t="s">
        <v>1</v>
      </c>
      <c r="J41" s="16" t="s">
        <v>2</v>
      </c>
      <c r="K41" s="16" t="s">
        <v>3</v>
      </c>
      <c r="L41" s="16">
        <v>4</v>
      </c>
      <c r="M41" s="16"/>
      <c r="N41" s="16" t="s">
        <v>140</v>
      </c>
    </row>
    <row r="42" spans="1:14" ht="21">
      <c r="A42" s="16" t="s">
        <v>110</v>
      </c>
      <c r="B42" s="16">
        <v>1964</v>
      </c>
      <c r="C42" s="16">
        <v>12</v>
      </c>
      <c r="D42" s="16">
        <v>25</v>
      </c>
      <c r="E42" s="16"/>
      <c r="F42" s="16"/>
      <c r="G42" s="16">
        <v>24</v>
      </c>
      <c r="H42" s="16"/>
      <c r="I42" s="16" t="s">
        <v>1</v>
      </c>
      <c r="J42" s="16" t="s">
        <v>2</v>
      </c>
      <c r="K42" s="16" t="s">
        <v>3</v>
      </c>
      <c r="L42" s="16">
        <v>4</v>
      </c>
      <c r="M42" s="16"/>
      <c r="N42" s="16" t="s">
        <v>140</v>
      </c>
    </row>
    <row r="43" spans="1:14" ht="21">
      <c r="A43" s="16" t="s">
        <v>110</v>
      </c>
      <c r="B43" s="16">
        <v>1965</v>
      </c>
      <c r="C43" s="16">
        <v>3</v>
      </c>
      <c r="D43" s="16">
        <v>9</v>
      </c>
      <c r="E43" s="16"/>
      <c r="F43" s="16"/>
      <c r="G43" s="16">
        <v>43992</v>
      </c>
      <c r="H43" s="16"/>
      <c r="I43" s="16" t="s">
        <v>1</v>
      </c>
      <c r="J43" s="16" t="s">
        <v>2</v>
      </c>
      <c r="K43" s="16" t="s">
        <v>3</v>
      </c>
      <c r="L43" s="16">
        <v>5</v>
      </c>
      <c r="M43" s="16"/>
      <c r="N43" s="16" t="s">
        <v>141</v>
      </c>
    </row>
    <row r="44" spans="1:14" ht="21">
      <c r="A44" s="16" t="s">
        <v>110</v>
      </c>
      <c r="B44" s="16">
        <v>1971</v>
      </c>
      <c r="C44" s="16">
        <v>3</v>
      </c>
      <c r="D44" s="16">
        <v>16</v>
      </c>
      <c r="E44" s="16"/>
      <c r="F44" s="16"/>
      <c r="G44" s="16">
        <v>32904</v>
      </c>
      <c r="H44" s="16"/>
      <c r="I44" s="16" t="s">
        <v>1</v>
      </c>
      <c r="J44" s="16" t="s">
        <v>2</v>
      </c>
      <c r="K44" s="16" t="s">
        <v>3</v>
      </c>
      <c r="L44" s="16">
        <v>4</v>
      </c>
      <c r="M44" s="16"/>
      <c r="N44" s="16" t="s">
        <v>140</v>
      </c>
    </row>
    <row r="45" spans="1:14" ht="21">
      <c r="A45" s="16" t="s">
        <v>110</v>
      </c>
      <c r="B45" s="16">
        <v>1976</v>
      </c>
      <c r="C45" s="16">
        <v>3</v>
      </c>
      <c r="D45" s="16">
        <v>25</v>
      </c>
      <c r="E45" s="16"/>
      <c r="F45" s="16"/>
      <c r="G45" s="16"/>
      <c r="H45" s="16"/>
      <c r="I45" s="16" t="s">
        <v>1</v>
      </c>
      <c r="J45" s="16" t="s">
        <v>6</v>
      </c>
      <c r="K45" s="16" t="s">
        <v>3</v>
      </c>
      <c r="L45" s="16">
        <v>4</v>
      </c>
      <c r="M45" s="16"/>
      <c r="N45" s="16" t="s">
        <v>140</v>
      </c>
    </row>
    <row r="46" spans="1:14" ht="21">
      <c r="A46" s="16" t="s">
        <v>110</v>
      </c>
      <c r="B46" s="16">
        <v>1977</v>
      </c>
      <c r="C46" s="16">
        <v>3</v>
      </c>
      <c r="D46" s="16">
        <v>25</v>
      </c>
      <c r="E46" s="16"/>
      <c r="F46" s="16"/>
      <c r="G46" s="16"/>
      <c r="H46" s="16"/>
      <c r="I46" s="16" t="s">
        <v>1</v>
      </c>
      <c r="J46" s="16" t="s">
        <v>6</v>
      </c>
      <c r="K46" s="16" t="s">
        <v>3</v>
      </c>
      <c r="L46" s="16">
        <v>5</v>
      </c>
      <c r="M46" s="16"/>
      <c r="N46" s="16" t="s">
        <v>141</v>
      </c>
    </row>
    <row r="47" spans="1:14" ht="21">
      <c r="A47" s="16" t="s">
        <v>110</v>
      </c>
      <c r="B47" s="16">
        <v>1978</v>
      </c>
      <c r="C47" s="16">
        <v>9</v>
      </c>
      <c r="D47" s="16">
        <v>8</v>
      </c>
      <c r="E47" s="16"/>
      <c r="F47" s="16"/>
      <c r="G47" s="16"/>
      <c r="H47" s="16"/>
      <c r="I47" s="16" t="s">
        <v>1</v>
      </c>
      <c r="J47" s="16" t="s">
        <v>6</v>
      </c>
      <c r="K47" s="16" t="s">
        <v>3</v>
      </c>
      <c r="L47" s="16">
        <v>4</v>
      </c>
      <c r="M47" s="16"/>
      <c r="N47" s="16" t="s">
        <v>140</v>
      </c>
    </row>
    <row r="48" spans="1:14" ht="21">
      <c r="A48" s="16" t="s">
        <v>110</v>
      </c>
      <c r="B48" s="16">
        <v>1979</v>
      </c>
      <c r="C48" s="16">
        <v>2</v>
      </c>
      <c r="D48" s="16">
        <v>11</v>
      </c>
      <c r="E48" s="16"/>
      <c r="F48" s="16"/>
      <c r="G48" s="16"/>
      <c r="H48" s="16"/>
      <c r="I48" s="16" t="s">
        <v>1</v>
      </c>
      <c r="J48" s="16" t="s">
        <v>6</v>
      </c>
      <c r="K48" s="16" t="s">
        <v>3</v>
      </c>
      <c r="L48" s="16">
        <v>4</v>
      </c>
      <c r="M48" s="16"/>
      <c r="N48" s="16" t="s">
        <v>140</v>
      </c>
    </row>
    <row r="49" spans="1:14" ht="21">
      <c r="A49" s="16" t="s">
        <v>110</v>
      </c>
      <c r="B49" s="16">
        <v>1979</v>
      </c>
      <c r="C49" s="16">
        <v>9</v>
      </c>
      <c r="D49" s="16">
        <v>18</v>
      </c>
      <c r="E49" s="16"/>
      <c r="F49" s="16"/>
      <c r="G49" s="16"/>
      <c r="H49" s="16"/>
      <c r="I49" s="16" t="s">
        <v>1</v>
      </c>
      <c r="J49" s="16" t="s">
        <v>6</v>
      </c>
      <c r="K49" s="16" t="s">
        <v>3</v>
      </c>
      <c r="L49" s="16">
        <v>5</v>
      </c>
      <c r="M49" s="16"/>
      <c r="N49" s="16" t="s">
        <v>141</v>
      </c>
    </row>
    <row r="50" spans="1:14" ht="21">
      <c r="A50" s="16" t="s">
        <v>110</v>
      </c>
      <c r="B50" s="16">
        <v>1980</v>
      </c>
      <c r="C50" s="16">
        <v>4</v>
      </c>
      <c r="D50" s="16">
        <v>18</v>
      </c>
      <c r="E50" s="16"/>
      <c r="F50" s="16"/>
      <c r="G50" s="16">
        <v>24</v>
      </c>
      <c r="H50" s="16"/>
      <c r="I50" s="16" t="s">
        <v>1</v>
      </c>
      <c r="J50" s="16" t="s">
        <v>2</v>
      </c>
      <c r="K50" s="16" t="s">
        <v>3</v>
      </c>
      <c r="L50" s="16">
        <v>4</v>
      </c>
      <c r="M50" s="16"/>
      <c r="N50" s="16" t="s">
        <v>140</v>
      </c>
    </row>
    <row r="51" spans="1:14" ht="21">
      <c r="A51" s="16" t="s">
        <v>110</v>
      </c>
      <c r="B51" s="16">
        <v>1980</v>
      </c>
      <c r="C51" s="16">
        <v>8</v>
      </c>
      <c r="D51" s="16">
        <v>21</v>
      </c>
      <c r="E51" s="16"/>
      <c r="F51" s="16"/>
      <c r="G51" s="16">
        <v>144</v>
      </c>
      <c r="H51" s="16"/>
      <c r="I51" s="16" t="s">
        <v>1</v>
      </c>
      <c r="J51" s="16" t="s">
        <v>2</v>
      </c>
      <c r="K51" s="16" t="s">
        <v>3</v>
      </c>
      <c r="L51" s="16">
        <v>4</v>
      </c>
      <c r="M51" s="16"/>
      <c r="N51" s="16" t="s">
        <v>140</v>
      </c>
    </row>
    <row r="52" spans="1:14" ht="21">
      <c r="A52" s="16" t="s">
        <v>110</v>
      </c>
      <c r="B52" s="16">
        <v>1981</v>
      </c>
      <c r="C52" s="16">
        <v>6</v>
      </c>
      <c r="D52" s="16">
        <v>12</v>
      </c>
      <c r="E52" s="16"/>
      <c r="F52" s="16"/>
      <c r="G52" s="16">
        <v>17016</v>
      </c>
      <c r="H52" s="16"/>
      <c r="I52" s="16" t="s">
        <v>1</v>
      </c>
      <c r="J52" s="16" t="s">
        <v>2</v>
      </c>
      <c r="K52" s="16" t="s">
        <v>3</v>
      </c>
      <c r="L52" s="16">
        <v>5</v>
      </c>
      <c r="M52" s="16" t="s">
        <v>142</v>
      </c>
      <c r="N52" s="16" t="s">
        <v>141</v>
      </c>
    </row>
    <row r="53" spans="1:14" ht="21">
      <c r="A53" s="16" t="s">
        <v>110</v>
      </c>
      <c r="B53" s="16">
        <v>1984</v>
      </c>
      <c r="C53" s="16">
        <v>2</v>
      </c>
      <c r="D53" s="16">
        <v>5</v>
      </c>
      <c r="E53" s="16"/>
      <c r="F53" s="16"/>
      <c r="G53" s="16">
        <v>7560</v>
      </c>
      <c r="H53" s="16"/>
      <c r="I53" s="16" t="s">
        <v>1</v>
      </c>
      <c r="J53" s="16" t="s">
        <v>2</v>
      </c>
      <c r="K53" s="16" t="s">
        <v>3</v>
      </c>
      <c r="L53" s="16">
        <v>4</v>
      </c>
      <c r="M53" s="16"/>
      <c r="N53" s="16" t="s">
        <v>140</v>
      </c>
    </row>
    <row r="54" spans="1:14" ht="21">
      <c r="A54" s="16" t="s">
        <v>110</v>
      </c>
      <c r="B54" s="16">
        <v>1985</v>
      </c>
      <c r="C54" s="16">
        <v>6</v>
      </c>
      <c r="D54" s="16">
        <v>12</v>
      </c>
      <c r="E54" s="16"/>
      <c r="F54" s="16"/>
      <c r="G54" s="16">
        <v>4440</v>
      </c>
      <c r="H54" s="16"/>
      <c r="I54" s="16" t="s">
        <v>1</v>
      </c>
      <c r="J54" s="16" t="s">
        <v>2</v>
      </c>
      <c r="K54" s="16" t="s">
        <v>3</v>
      </c>
      <c r="L54" s="16">
        <v>5</v>
      </c>
      <c r="M54" s="16" t="s">
        <v>143</v>
      </c>
      <c r="N54" s="16" t="s">
        <v>141</v>
      </c>
    </row>
    <row r="55" spans="1:14" ht="21">
      <c r="A55" s="16" t="s">
        <v>110</v>
      </c>
      <c r="B55" s="16">
        <v>1986</v>
      </c>
      <c r="C55" s="16">
        <v>3</v>
      </c>
      <c r="D55" s="16">
        <v>26</v>
      </c>
      <c r="E55" s="16"/>
      <c r="F55" s="16"/>
      <c r="G55" s="16">
        <v>2280</v>
      </c>
      <c r="H55" s="16"/>
      <c r="I55" s="16" t="s">
        <v>1</v>
      </c>
      <c r="J55" s="16" t="s">
        <v>2</v>
      </c>
      <c r="K55" s="16" t="s">
        <v>3</v>
      </c>
      <c r="L55" s="16">
        <v>4</v>
      </c>
      <c r="M55" s="16"/>
      <c r="N55" s="16" t="s">
        <v>140</v>
      </c>
    </row>
    <row r="56" spans="1:14" ht="21">
      <c r="A56" s="16" t="s">
        <v>110</v>
      </c>
      <c r="B56" s="16">
        <v>1986</v>
      </c>
      <c r="C56" s="16">
        <v>12</v>
      </c>
      <c r="D56" s="16">
        <v>5</v>
      </c>
      <c r="E56" s="16"/>
      <c r="F56" s="16"/>
      <c r="G56" s="16">
        <v>14376</v>
      </c>
      <c r="H56" s="16"/>
      <c r="I56" s="16" t="s">
        <v>1</v>
      </c>
      <c r="J56" s="16" t="s">
        <v>2</v>
      </c>
      <c r="K56" s="16" t="s">
        <v>3</v>
      </c>
      <c r="L56" s="16">
        <v>4</v>
      </c>
      <c r="M56" s="16"/>
      <c r="N56" s="16" t="s">
        <v>140</v>
      </c>
    </row>
    <row r="57" spans="1:14" ht="21">
      <c r="A57" s="16" t="s">
        <v>110</v>
      </c>
      <c r="B57" s="16">
        <v>1989</v>
      </c>
      <c r="C57" s="16">
        <v>8</v>
      </c>
      <c r="D57" s="16">
        <v>1</v>
      </c>
      <c r="E57" s="16"/>
      <c r="F57" s="16"/>
      <c r="G57" s="16">
        <v>72</v>
      </c>
      <c r="H57" s="16"/>
      <c r="I57" s="16" t="s">
        <v>1</v>
      </c>
      <c r="J57" s="16" t="s">
        <v>2</v>
      </c>
      <c r="K57" s="16" t="s">
        <v>3</v>
      </c>
      <c r="L57" s="16">
        <v>4</v>
      </c>
      <c r="M57" s="16"/>
      <c r="N57" s="16" t="s">
        <v>140</v>
      </c>
    </row>
    <row r="58" spans="1:14" ht="21">
      <c r="A58" s="16" t="s">
        <v>110</v>
      </c>
      <c r="B58" s="16">
        <v>1990</v>
      </c>
      <c r="C58" s="16">
        <v>1</v>
      </c>
      <c r="D58" s="16">
        <v>29</v>
      </c>
      <c r="E58" s="16"/>
      <c r="F58" s="16"/>
      <c r="G58" s="16">
        <v>16056</v>
      </c>
      <c r="H58" s="16"/>
      <c r="I58" s="16" t="s">
        <v>1</v>
      </c>
      <c r="J58" s="16" t="s">
        <v>2</v>
      </c>
      <c r="K58" s="16" t="s">
        <v>3</v>
      </c>
      <c r="L58" s="16">
        <v>5</v>
      </c>
      <c r="M58" s="16"/>
      <c r="N58" s="16" t="s">
        <v>141</v>
      </c>
    </row>
    <row r="59" spans="1:14" ht="21">
      <c r="A59" s="16" t="s">
        <v>110</v>
      </c>
      <c r="B59" s="16">
        <v>1992</v>
      </c>
      <c r="C59" s="16">
        <v>3</v>
      </c>
      <c r="D59" s="16">
        <v>12</v>
      </c>
      <c r="E59" s="16"/>
      <c r="F59" s="16"/>
      <c r="G59" s="16">
        <v>2208</v>
      </c>
      <c r="H59" s="16"/>
      <c r="I59" s="16" t="s">
        <v>1</v>
      </c>
      <c r="J59" s="16" t="s">
        <v>2</v>
      </c>
      <c r="K59" s="16" t="s">
        <v>3</v>
      </c>
      <c r="L59" s="16">
        <v>4</v>
      </c>
      <c r="M59" s="16"/>
      <c r="N59" s="16" t="s">
        <v>140</v>
      </c>
    </row>
    <row r="60" spans="1:14" ht="21">
      <c r="A60" s="16" t="s">
        <v>110</v>
      </c>
      <c r="B60" s="16">
        <v>1993</v>
      </c>
      <c r="C60" s="16">
        <v>10</v>
      </c>
      <c r="D60" s="16">
        <v>21</v>
      </c>
      <c r="E60" s="16"/>
      <c r="F60" s="16"/>
      <c r="G60" s="16">
        <v>2544</v>
      </c>
      <c r="H60" s="16"/>
      <c r="I60" s="16" t="s">
        <v>1</v>
      </c>
      <c r="J60" s="16" t="s">
        <v>2</v>
      </c>
      <c r="K60" s="16" t="s">
        <v>3</v>
      </c>
      <c r="L60" s="16">
        <v>5</v>
      </c>
      <c r="M60" s="16" t="s">
        <v>144</v>
      </c>
      <c r="N60" s="16" t="s">
        <v>141</v>
      </c>
    </row>
    <row r="61" spans="1:14" ht="21">
      <c r="A61" s="16" t="s">
        <v>110</v>
      </c>
      <c r="B61" s="16">
        <v>1994</v>
      </c>
      <c r="C61" s="16">
        <v>7</v>
      </c>
      <c r="D61" s="16">
        <v>7</v>
      </c>
      <c r="E61" s="16"/>
      <c r="F61" s="16"/>
      <c r="G61" s="16">
        <v>2160</v>
      </c>
      <c r="H61" s="16"/>
      <c r="I61" s="16" t="s">
        <v>1</v>
      </c>
      <c r="J61" s="16" t="s">
        <v>2</v>
      </c>
      <c r="K61" s="16" t="s">
        <v>3</v>
      </c>
      <c r="L61" s="16">
        <v>4</v>
      </c>
      <c r="M61" s="16"/>
      <c r="N61" s="16" t="s">
        <v>140</v>
      </c>
    </row>
    <row r="62" spans="1:14" ht="21">
      <c r="A62" s="16" t="s">
        <v>110</v>
      </c>
      <c r="B62" s="16">
        <v>1995</v>
      </c>
      <c r="C62" s="16">
        <v>9</v>
      </c>
      <c r="D62" s="16">
        <v>16</v>
      </c>
      <c r="E62" s="16"/>
      <c r="F62" s="16"/>
      <c r="G62" s="16">
        <v>528</v>
      </c>
      <c r="H62" s="16"/>
      <c r="I62" s="16" t="s">
        <v>1</v>
      </c>
      <c r="J62" s="16" t="s">
        <v>2</v>
      </c>
      <c r="K62" s="16" t="s">
        <v>3</v>
      </c>
      <c r="L62" s="16">
        <v>4</v>
      </c>
      <c r="M62" s="16"/>
      <c r="N62" s="16" t="s">
        <v>140</v>
      </c>
    </row>
    <row r="63" spans="1:14" ht="21">
      <c r="A63" s="16" t="s">
        <v>110</v>
      </c>
      <c r="B63" s="16">
        <v>1996</v>
      </c>
      <c r="C63" s="16">
        <v>7</v>
      </c>
      <c r="D63" s="16">
        <v>23</v>
      </c>
      <c r="E63" s="16"/>
      <c r="F63" s="16"/>
      <c r="G63" s="16">
        <v>960</v>
      </c>
      <c r="H63" s="16"/>
      <c r="I63" s="16" t="s">
        <v>1</v>
      </c>
      <c r="J63" s="16" t="s">
        <v>2</v>
      </c>
      <c r="K63" s="16" t="s">
        <v>3</v>
      </c>
      <c r="L63" s="16">
        <v>4</v>
      </c>
      <c r="M63" s="16"/>
      <c r="N63" s="16" t="s">
        <v>140</v>
      </c>
    </row>
    <row r="64" spans="1:14" ht="21">
      <c r="A64" s="16" t="s">
        <v>110</v>
      </c>
      <c r="B64" s="16">
        <v>1997</v>
      </c>
      <c r="C64" s="16">
        <v>5</v>
      </c>
      <c r="D64" s="16">
        <v>8</v>
      </c>
      <c r="E64" s="16"/>
      <c r="F64" s="16"/>
      <c r="G64" s="16">
        <v>192</v>
      </c>
      <c r="H64" s="16"/>
      <c r="I64" s="16" t="s">
        <v>1</v>
      </c>
      <c r="J64" s="16" t="s">
        <v>2</v>
      </c>
      <c r="K64" s="16" t="s">
        <v>3</v>
      </c>
      <c r="L64" s="16">
        <v>5</v>
      </c>
      <c r="M64" s="16" t="s">
        <v>145</v>
      </c>
      <c r="N64" s="16" t="s">
        <v>141</v>
      </c>
    </row>
    <row r="65" spans="1:14" ht="21">
      <c r="A65" s="16" t="s">
        <v>110</v>
      </c>
      <c r="B65" s="16">
        <v>1997</v>
      </c>
      <c r="C65" s="16">
        <v>12</v>
      </c>
      <c r="D65" s="16">
        <v>5</v>
      </c>
      <c r="E65" s="16"/>
      <c r="F65" s="16"/>
      <c r="G65" s="16">
        <v>24</v>
      </c>
      <c r="H65" s="16"/>
      <c r="I65" s="16" t="s">
        <v>1</v>
      </c>
      <c r="J65" s="16" t="s">
        <v>2</v>
      </c>
      <c r="K65" s="16" t="s">
        <v>3</v>
      </c>
      <c r="L65" s="16">
        <v>5</v>
      </c>
      <c r="M65" s="16"/>
      <c r="N65" s="16" t="s">
        <v>141</v>
      </c>
    </row>
    <row r="66" spans="1:14" ht="21">
      <c r="A66" s="16" t="s">
        <v>110</v>
      </c>
      <c r="B66" s="16">
        <v>1998</v>
      </c>
      <c r="C66" s="16">
        <v>6</v>
      </c>
      <c r="D66" s="16">
        <v>20</v>
      </c>
      <c r="E66" s="16"/>
      <c r="F66" s="16"/>
      <c r="G66" s="16">
        <v>48</v>
      </c>
      <c r="H66" s="16"/>
      <c r="I66" s="16" t="s">
        <v>1</v>
      </c>
      <c r="J66" s="16" t="s">
        <v>2</v>
      </c>
      <c r="K66" s="16" t="s">
        <v>3</v>
      </c>
      <c r="L66" s="16">
        <v>4</v>
      </c>
      <c r="M66" s="16"/>
      <c r="N66" s="16" t="s">
        <v>140</v>
      </c>
    </row>
    <row r="67" spans="1:14" ht="21">
      <c r="A67" s="16" t="s">
        <v>110</v>
      </c>
      <c r="B67" s="16">
        <v>1999</v>
      </c>
      <c r="C67" s="16">
        <v>2</v>
      </c>
      <c r="D67" s="16">
        <v>25</v>
      </c>
      <c r="E67" s="16"/>
      <c r="F67" s="16"/>
      <c r="G67" s="16">
        <v>0</v>
      </c>
      <c r="H67" s="16"/>
      <c r="I67" s="16" t="s">
        <v>1</v>
      </c>
      <c r="J67" s="16" t="s">
        <v>2</v>
      </c>
      <c r="K67" s="16" t="s">
        <v>3</v>
      </c>
      <c r="L67" s="16">
        <v>4</v>
      </c>
      <c r="M67" s="16"/>
      <c r="N67" s="16" t="s">
        <v>140</v>
      </c>
    </row>
    <row r="68" spans="1:14" ht="21">
      <c r="A68" s="16" t="s">
        <v>110</v>
      </c>
      <c r="B68" s="16">
        <v>2000</v>
      </c>
      <c r="C68" s="16">
        <v>3</v>
      </c>
      <c r="D68" s="16">
        <v>14</v>
      </c>
      <c r="E68" s="16"/>
      <c r="F68" s="16"/>
      <c r="G68" s="16">
        <v>288</v>
      </c>
      <c r="H68" s="16"/>
      <c r="I68" s="16" t="s">
        <v>1</v>
      </c>
      <c r="J68" s="16" t="s">
        <v>2</v>
      </c>
      <c r="K68" s="16" t="s">
        <v>3</v>
      </c>
      <c r="L68" s="16">
        <v>4</v>
      </c>
      <c r="M68" s="16"/>
      <c r="N68" s="16" t="s">
        <v>140</v>
      </c>
    </row>
    <row r="69" spans="1:14" ht="21">
      <c r="A69" s="16" t="s">
        <v>110</v>
      </c>
      <c r="B69" s="16">
        <v>2000</v>
      </c>
      <c r="C69" s="16">
        <v>7</v>
      </c>
      <c r="D69" s="16">
        <v>18</v>
      </c>
      <c r="E69" s="16"/>
      <c r="F69" s="16"/>
      <c r="G69" s="16">
        <v>2616</v>
      </c>
      <c r="H69" s="16"/>
      <c r="I69" s="16" t="s">
        <v>1</v>
      </c>
      <c r="J69" s="16" t="s">
        <v>2</v>
      </c>
      <c r="K69" s="16" t="s">
        <v>3</v>
      </c>
      <c r="L69" s="16">
        <v>4</v>
      </c>
      <c r="M69" s="16"/>
      <c r="N69" s="16" t="s">
        <v>140</v>
      </c>
    </row>
    <row r="70" spans="1:14" ht="21">
      <c r="A70" s="16" t="s">
        <v>110</v>
      </c>
      <c r="B70" s="16">
        <v>2001</v>
      </c>
      <c r="C70" s="16">
        <v>7</v>
      </c>
      <c r="D70" s="16">
        <v>23</v>
      </c>
      <c r="E70" s="16"/>
      <c r="F70" s="16"/>
      <c r="G70" s="16">
        <v>432</v>
      </c>
      <c r="H70" s="16"/>
      <c r="I70" s="16" t="s">
        <v>1</v>
      </c>
      <c r="J70" s="16" t="s">
        <v>2</v>
      </c>
      <c r="K70" s="16" t="s">
        <v>3</v>
      </c>
      <c r="L70" s="16">
        <v>5</v>
      </c>
      <c r="M70" s="16"/>
      <c r="N70" s="16" t="s">
        <v>141</v>
      </c>
    </row>
    <row r="71" spans="1:14" ht="21">
      <c r="A71" s="16" t="s">
        <v>110</v>
      </c>
      <c r="B71" s="16">
        <v>2001</v>
      </c>
      <c r="C71" s="16">
        <v>12</v>
      </c>
      <c r="D71" s="16">
        <v>10</v>
      </c>
      <c r="E71" s="16"/>
      <c r="F71" s="16"/>
      <c r="G71" s="16">
        <v>648</v>
      </c>
      <c r="H71" s="16"/>
      <c r="I71" s="16" t="s">
        <v>1</v>
      </c>
      <c r="J71" s="16" t="s">
        <v>2</v>
      </c>
      <c r="K71" s="16" t="s">
        <v>3</v>
      </c>
      <c r="L71" s="16">
        <v>4</v>
      </c>
      <c r="M71" s="16"/>
      <c r="N71" s="16" t="s">
        <v>140</v>
      </c>
    </row>
    <row r="72" spans="1:14" ht="21">
      <c r="A72" s="16" t="s">
        <v>110</v>
      </c>
      <c r="B72" s="16">
        <v>2002</v>
      </c>
      <c r="C72" s="16">
        <v>12</v>
      </c>
      <c r="D72" s="16">
        <v>25</v>
      </c>
      <c r="E72" s="16"/>
      <c r="F72" s="16"/>
      <c r="G72" s="16">
        <v>72</v>
      </c>
      <c r="H72" s="16"/>
      <c r="I72" s="16" t="s">
        <v>1</v>
      </c>
      <c r="J72" s="16" t="s">
        <v>2</v>
      </c>
      <c r="K72" s="16" t="s">
        <v>3</v>
      </c>
      <c r="L72" s="16">
        <v>4</v>
      </c>
      <c r="M72" s="16"/>
      <c r="N72" s="16" t="s">
        <v>140</v>
      </c>
    </row>
    <row r="73" spans="1:14" ht="21">
      <c r="A73" s="16" t="s">
        <v>110</v>
      </c>
      <c r="B73" s="16">
        <v>2003</v>
      </c>
      <c r="C73" s="16">
        <v>7</v>
      </c>
      <c r="D73" s="16">
        <v>26</v>
      </c>
      <c r="E73" s="16"/>
      <c r="F73" s="16"/>
      <c r="G73" s="16">
        <v>144</v>
      </c>
      <c r="H73" s="16"/>
      <c r="I73" s="16" t="s">
        <v>1</v>
      </c>
      <c r="J73" s="16" t="s">
        <v>2</v>
      </c>
      <c r="K73" s="16" t="s">
        <v>3</v>
      </c>
      <c r="L73" s="16">
        <v>5</v>
      </c>
      <c r="M73" s="16"/>
      <c r="N73" s="16" t="s">
        <v>141</v>
      </c>
    </row>
    <row r="74" spans="1:14" ht="21">
      <c r="A74" s="16" t="s">
        <v>110</v>
      </c>
      <c r="B74" s="16">
        <v>2004</v>
      </c>
      <c r="C74" s="16">
        <v>1</v>
      </c>
      <c r="D74" s="16">
        <v>14</v>
      </c>
      <c r="E74" s="16"/>
      <c r="F74" s="16"/>
      <c r="G74" s="16">
        <v>9576</v>
      </c>
      <c r="H74" s="16"/>
      <c r="I74" s="16" t="s">
        <v>1</v>
      </c>
      <c r="J74" s="16" t="s">
        <v>2</v>
      </c>
      <c r="K74" s="16" t="s">
        <v>3</v>
      </c>
      <c r="L74" s="16">
        <v>5</v>
      </c>
      <c r="M74" s="16"/>
      <c r="N74" s="16" t="s">
        <v>141</v>
      </c>
    </row>
    <row r="75" spans="1:14" ht="21">
      <c r="A75" s="16" t="s">
        <v>110</v>
      </c>
      <c r="B75" s="16">
        <v>2005</v>
      </c>
      <c r="C75" s="16">
        <v>11</v>
      </c>
      <c r="D75" s="16">
        <v>29</v>
      </c>
      <c r="E75" s="16"/>
      <c r="F75" s="16"/>
      <c r="G75" s="16">
        <v>48</v>
      </c>
      <c r="H75" s="16"/>
      <c r="I75" s="16" t="s">
        <v>1</v>
      </c>
      <c r="J75" s="16" t="s">
        <v>2</v>
      </c>
      <c r="K75" s="16" t="s">
        <v>3</v>
      </c>
      <c r="L75" s="16">
        <v>5</v>
      </c>
      <c r="M75" s="16"/>
      <c r="N75" s="16" t="s">
        <v>141</v>
      </c>
    </row>
    <row r="76" spans="1:14" ht="21">
      <c r="A76" s="16" t="s">
        <v>110</v>
      </c>
      <c r="B76" s="16">
        <v>2006</v>
      </c>
      <c r="C76" s="16">
        <v>4</v>
      </c>
      <c r="D76" s="16">
        <v>16</v>
      </c>
      <c r="E76" s="16"/>
      <c r="F76" s="16"/>
      <c r="G76" s="16">
        <v>6168</v>
      </c>
      <c r="H76" s="16"/>
      <c r="I76" s="16" t="s">
        <v>1</v>
      </c>
      <c r="J76" s="16" t="s">
        <v>2</v>
      </c>
      <c r="K76" s="16" t="s">
        <v>3</v>
      </c>
      <c r="L76" s="16">
        <v>6</v>
      </c>
      <c r="M76" s="16" t="s">
        <v>146</v>
      </c>
      <c r="N76" s="16" t="s">
        <v>141</v>
      </c>
    </row>
    <row r="77" spans="1:14" ht="21">
      <c r="A77" s="16" t="s">
        <v>110</v>
      </c>
      <c r="B77" s="16">
        <v>2007</v>
      </c>
      <c r="C77" s="16">
        <v>5</v>
      </c>
      <c r="D77" s="16">
        <v>10</v>
      </c>
      <c r="E77" s="16"/>
      <c r="F77" s="16"/>
      <c r="G77" s="16">
        <v>5472</v>
      </c>
      <c r="H77" s="16"/>
      <c r="I77" s="16" t="s">
        <v>1</v>
      </c>
      <c r="J77" s="16" t="s">
        <v>2</v>
      </c>
      <c r="K77" s="16" t="s">
        <v>3</v>
      </c>
      <c r="L77" s="16">
        <v>5</v>
      </c>
      <c r="M77" s="16"/>
      <c r="N77" s="16" t="s">
        <v>141</v>
      </c>
    </row>
    <row r="78" spans="1:14" ht="21">
      <c r="A78" s="16" t="s">
        <v>110</v>
      </c>
      <c r="B78" s="16">
        <v>2008</v>
      </c>
      <c r="C78" s="16">
        <v>7</v>
      </c>
      <c r="D78" s="16">
        <v>11</v>
      </c>
      <c r="E78" s="16"/>
      <c r="F78" s="16"/>
      <c r="G78" s="16">
        <v>1032</v>
      </c>
      <c r="H78" s="16"/>
      <c r="I78" s="16" t="s">
        <v>1</v>
      </c>
      <c r="J78" s="16" t="s">
        <v>2</v>
      </c>
      <c r="K78" s="16" t="s">
        <v>3</v>
      </c>
      <c r="L78" s="16">
        <v>4</v>
      </c>
      <c r="M78" s="16"/>
      <c r="N78" s="16" t="s">
        <v>140</v>
      </c>
    </row>
    <row r="79" spans="1:14" ht="21">
      <c r="A79" s="16" t="s">
        <v>110</v>
      </c>
      <c r="B79" s="16">
        <v>2009</v>
      </c>
      <c r="C79" s="16">
        <v>12</v>
      </c>
      <c r="D79" s="16">
        <v>17</v>
      </c>
      <c r="E79" s="16"/>
      <c r="F79" s="16"/>
      <c r="G79" s="16">
        <v>1464</v>
      </c>
      <c r="H79" s="16"/>
      <c r="I79" s="16" t="s">
        <v>1</v>
      </c>
      <c r="J79" s="16" t="s">
        <v>2</v>
      </c>
      <c r="K79" s="16" t="s">
        <v>3</v>
      </c>
      <c r="L79" s="16">
        <v>5</v>
      </c>
      <c r="M79" s="16"/>
      <c r="N79" s="16" t="s">
        <v>141</v>
      </c>
    </row>
    <row r="80" spans="1:14" ht="21">
      <c r="A80" s="16" t="s">
        <v>110</v>
      </c>
      <c r="B80" s="16">
        <v>2010</v>
      </c>
      <c r="C80" s="16">
        <v>5</v>
      </c>
      <c r="D80" s="16">
        <v>21</v>
      </c>
      <c r="E80" s="16"/>
      <c r="F80" s="16"/>
      <c r="G80" s="16">
        <v>85056</v>
      </c>
      <c r="H80" s="16"/>
      <c r="I80" s="16" t="s">
        <v>1</v>
      </c>
      <c r="J80" s="16" t="s">
        <v>2</v>
      </c>
      <c r="K80" s="16" t="s">
        <v>3</v>
      </c>
      <c r="L80" s="16">
        <v>5</v>
      </c>
      <c r="M80" s="16"/>
      <c r="N80" s="16" t="s">
        <v>141</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29">
    <cfRule type="colorScale" priority="80">
      <colorScale>
        <cfvo type="min"/>
        <cfvo type="percentile" val="50"/>
        <cfvo type="max"/>
        <color rgb="FF63BE7B"/>
        <color rgb="FFFFEB84"/>
        <color rgb="FFF8696B"/>
      </colorScale>
    </cfRule>
    <cfRule type="colorScale" priority="81">
      <colorScale>
        <cfvo type="min"/>
        <cfvo type="percentile" val="50"/>
        <cfvo type="max"/>
        <color rgb="FF63BE7B"/>
        <color rgb="FFFFEB84"/>
        <color rgb="FFF8696B"/>
      </colorScale>
    </cfRule>
  </conditionalFormatting>
  <conditionalFormatting sqref="L2:L80">
    <cfRule type="colorScale" priority="82">
      <colorScale>
        <cfvo type="min"/>
        <cfvo type="percentile" val="50"/>
        <cfvo type="max"/>
        <color rgb="FF63BE7B"/>
        <color rgb="FFFFEB84"/>
        <color rgb="FFF8696B"/>
      </colorScale>
    </cfRule>
    <cfRule type="colorScale" priority="83">
      <colorScale>
        <cfvo type="min"/>
        <cfvo type="percentile" val="50"/>
        <cfvo type="max"/>
        <color rgb="FF63BE7B"/>
        <color rgb="FFFFEB84"/>
        <color rgb="FFF8696B"/>
      </colorScale>
    </cfRule>
  </conditionalFormatting>
  <conditionalFormatting sqref="L30:L80">
    <cfRule type="colorScale" priority="79">
      <colorScale>
        <cfvo type="min"/>
        <cfvo type="percentile" val="50"/>
        <cfvo type="max"/>
        <color rgb="FF63BE7B"/>
        <color rgb="FFFFEB84"/>
        <color rgb="FFF8696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89AC-0803-4108-8EB6-5FB8150C78BC}">
  <dimension ref="A1:N153"/>
  <sheetViews>
    <sheetView zoomScale="112" zoomScaleNormal="112" workbookViewId="0">
      <pane ySplit="1" topLeftCell="A122" activePane="bottomLeft" state="frozen"/>
      <selection pane="bottomLeft" activeCell="P132" sqref="P132"/>
    </sheetView>
  </sheetViews>
  <sheetFormatPr baseColWidth="10" defaultColWidth="11.5703125" defaultRowHeight="20"/>
  <cols>
    <col min="1" max="1" width="16.5703125" customWidth="1"/>
    <col min="2" max="2" width="5.42578125" customWidth="1"/>
    <col min="3" max="3" width="4.5703125" customWidth="1"/>
    <col min="4" max="4" width="4.7109375" customWidth="1"/>
    <col min="5" max="5" width="4.5703125" customWidth="1"/>
    <col min="6" max="6" width="5.42578125" customWidth="1"/>
    <col min="7" max="8" width="11.5703125" customWidth="1"/>
    <col min="9" max="9" width="7.7109375" customWidth="1"/>
    <col min="10" max="10" width="9.5703125" customWidth="1"/>
    <col min="11" max="11" width="7.85546875" customWidth="1"/>
    <col min="12" max="12" width="5.42578125" customWidth="1"/>
    <col min="13" max="13" width="63.7109375" customWidth="1"/>
    <col min="14" max="14" width="30" customWidth="1"/>
  </cols>
  <sheetData>
    <row r="1" spans="1:14" s="13" customFormat="1">
      <c r="A1" s="1" t="s">
        <v>819</v>
      </c>
      <c r="B1" s="1" t="s">
        <v>820</v>
      </c>
      <c r="C1" s="1" t="s">
        <v>821</v>
      </c>
      <c r="D1" s="1" t="s">
        <v>822</v>
      </c>
      <c r="E1" s="1" t="s">
        <v>823</v>
      </c>
      <c r="F1" s="1" t="s">
        <v>824</v>
      </c>
      <c r="G1" s="1" t="s">
        <v>832</v>
      </c>
      <c r="H1" s="1" t="s">
        <v>831</v>
      </c>
      <c r="I1" s="1" t="s">
        <v>825</v>
      </c>
      <c r="J1" s="1" t="s">
        <v>826</v>
      </c>
      <c r="K1" s="1" t="s">
        <v>827</v>
      </c>
      <c r="L1" s="1" t="s">
        <v>828</v>
      </c>
      <c r="M1" s="1" t="s">
        <v>829</v>
      </c>
      <c r="N1" s="1" t="s">
        <v>830</v>
      </c>
    </row>
    <row r="2" spans="1:14" ht="38">
      <c r="A2" s="22" t="s">
        <v>388</v>
      </c>
      <c r="B2" s="21">
        <v>1640</v>
      </c>
      <c r="C2" s="21">
        <v>7</v>
      </c>
      <c r="D2" s="21">
        <v>31</v>
      </c>
      <c r="E2" s="21">
        <v>12</v>
      </c>
      <c r="F2" s="21"/>
      <c r="G2" s="21">
        <v>44</v>
      </c>
      <c r="H2" s="22"/>
      <c r="I2" s="22" t="s">
        <v>23</v>
      </c>
      <c r="J2" s="22" t="str">
        <f t="shared" ref="J2:J31" si="0">IF(G2="", "point", "span")</f>
        <v>span</v>
      </c>
      <c r="K2" s="22" t="s">
        <v>25</v>
      </c>
      <c r="L2" s="22">
        <v>6</v>
      </c>
      <c r="M2" s="22" t="s">
        <v>389</v>
      </c>
      <c r="N2" s="22" t="s">
        <v>390</v>
      </c>
    </row>
    <row r="3" spans="1:14">
      <c r="A3" s="22" t="s">
        <v>388</v>
      </c>
      <c r="B3" s="21">
        <v>1640</v>
      </c>
      <c r="C3" s="21">
        <v>8</v>
      </c>
      <c r="D3" s="21">
        <v>2</v>
      </c>
      <c r="E3" s="21">
        <v>8</v>
      </c>
      <c r="F3" s="21"/>
      <c r="G3" s="21">
        <v>28</v>
      </c>
      <c r="H3" s="22"/>
      <c r="I3" s="22" t="s">
        <v>23</v>
      </c>
      <c r="J3" s="22" t="str">
        <f t="shared" si="0"/>
        <v>span</v>
      </c>
      <c r="K3" s="22" t="s">
        <v>25</v>
      </c>
      <c r="L3" s="22">
        <v>4</v>
      </c>
      <c r="M3" s="22" t="s">
        <v>391</v>
      </c>
      <c r="N3" s="22" t="s">
        <v>390</v>
      </c>
    </row>
    <row r="4" spans="1:14">
      <c r="A4" s="22" t="s">
        <v>388</v>
      </c>
      <c r="B4" s="21">
        <v>1640</v>
      </c>
      <c r="C4" s="21">
        <v>8</v>
      </c>
      <c r="D4" s="21">
        <v>3</v>
      </c>
      <c r="E4" s="21">
        <v>12</v>
      </c>
      <c r="F4" s="21"/>
      <c r="G4" s="21">
        <f>67*24</f>
        <v>1608</v>
      </c>
      <c r="H4" s="22"/>
      <c r="I4" s="22" t="s">
        <v>23</v>
      </c>
      <c r="J4" s="22" t="str">
        <f t="shared" si="0"/>
        <v>span</v>
      </c>
      <c r="K4" s="22" t="s">
        <v>25</v>
      </c>
      <c r="L4" s="22">
        <v>4</v>
      </c>
      <c r="M4" s="22" t="s">
        <v>392</v>
      </c>
      <c r="N4" s="22" t="s">
        <v>390</v>
      </c>
    </row>
    <row r="5" spans="1:14">
      <c r="A5" s="22" t="s">
        <v>388</v>
      </c>
      <c r="B5" s="21">
        <v>1765</v>
      </c>
      <c r="C5" s="21"/>
      <c r="D5" s="21"/>
      <c r="E5" s="21"/>
      <c r="F5" s="21"/>
      <c r="G5" s="22"/>
      <c r="H5" s="22"/>
      <c r="I5" s="22" t="s">
        <v>23</v>
      </c>
      <c r="J5" s="22" t="str">
        <f t="shared" si="0"/>
        <v>point</v>
      </c>
      <c r="K5" s="22" t="s">
        <v>25</v>
      </c>
      <c r="L5" s="22">
        <v>5</v>
      </c>
      <c r="M5" s="22" t="s">
        <v>393</v>
      </c>
      <c r="N5" s="22" t="s">
        <v>390</v>
      </c>
    </row>
    <row r="6" spans="1:14">
      <c r="A6" s="22" t="s">
        <v>388</v>
      </c>
      <c r="B6" s="21">
        <v>1784</v>
      </c>
      <c r="C6" s="21">
        <v>2</v>
      </c>
      <c r="D6" s="21">
        <v>8</v>
      </c>
      <c r="E6" s="21"/>
      <c r="F6" s="21"/>
      <c r="G6" s="22"/>
      <c r="H6" s="22"/>
      <c r="I6" s="22" t="s">
        <v>23</v>
      </c>
      <c r="J6" s="22" t="str">
        <f t="shared" si="0"/>
        <v>point</v>
      </c>
      <c r="K6" s="22" t="s">
        <v>25</v>
      </c>
      <c r="L6" s="22">
        <v>4</v>
      </c>
      <c r="M6" s="22" t="s">
        <v>394</v>
      </c>
      <c r="N6" s="22" t="s">
        <v>390</v>
      </c>
    </row>
    <row r="7" spans="1:14">
      <c r="A7" s="22" t="s">
        <v>388</v>
      </c>
      <c r="B7" s="21">
        <v>1856</v>
      </c>
      <c r="C7" s="21">
        <v>8</v>
      </c>
      <c r="D7" s="21"/>
      <c r="E7" s="21"/>
      <c r="F7" s="21"/>
      <c r="G7" s="22"/>
      <c r="H7" s="22"/>
      <c r="I7" s="22" t="s">
        <v>23</v>
      </c>
      <c r="J7" s="22" t="str">
        <f t="shared" si="0"/>
        <v>point</v>
      </c>
      <c r="K7" s="22" t="s">
        <v>315</v>
      </c>
      <c r="L7" s="22">
        <v>-1</v>
      </c>
      <c r="M7" s="22" t="s">
        <v>395</v>
      </c>
      <c r="N7" s="22" t="s">
        <v>390</v>
      </c>
    </row>
    <row r="8" spans="1:14">
      <c r="A8" s="22" t="s">
        <v>388</v>
      </c>
      <c r="B8" s="21">
        <v>1856</v>
      </c>
      <c r="C8" s="21">
        <v>9</v>
      </c>
      <c r="D8" s="21">
        <v>25</v>
      </c>
      <c r="E8" s="21">
        <v>6</v>
      </c>
      <c r="F8" s="21"/>
      <c r="G8" s="22"/>
      <c r="H8" s="22"/>
      <c r="I8" s="22" t="s">
        <v>23</v>
      </c>
      <c r="J8" s="22" t="str">
        <f t="shared" si="0"/>
        <v>point</v>
      </c>
      <c r="K8" s="22" t="s">
        <v>315</v>
      </c>
      <c r="L8" s="22">
        <v>2</v>
      </c>
      <c r="M8" s="22" t="s">
        <v>396</v>
      </c>
      <c r="N8" s="22" t="s">
        <v>390</v>
      </c>
    </row>
    <row r="9" spans="1:14" ht="38">
      <c r="A9" s="22" t="s">
        <v>388</v>
      </c>
      <c r="B9" s="21">
        <v>1856</v>
      </c>
      <c r="C9" s="21">
        <v>9</v>
      </c>
      <c r="D9" s="21">
        <v>25</v>
      </c>
      <c r="E9" s="21">
        <v>9</v>
      </c>
      <c r="F9" s="21"/>
      <c r="G9" s="21">
        <v>8</v>
      </c>
      <c r="H9" s="22"/>
      <c r="I9" s="22" t="s">
        <v>23</v>
      </c>
      <c r="J9" s="22" t="str">
        <f t="shared" si="0"/>
        <v>span</v>
      </c>
      <c r="K9" s="22" t="s">
        <v>25</v>
      </c>
      <c r="L9" s="22">
        <v>6</v>
      </c>
      <c r="M9" s="22" t="s">
        <v>397</v>
      </c>
      <c r="N9" s="22" t="s">
        <v>390</v>
      </c>
    </row>
    <row r="10" spans="1:14">
      <c r="A10" s="22" t="s">
        <v>388</v>
      </c>
      <c r="B10" s="21">
        <v>1856</v>
      </c>
      <c r="C10" s="21">
        <v>9</v>
      </c>
      <c r="D10" s="21">
        <v>25</v>
      </c>
      <c r="E10" s="21">
        <v>17</v>
      </c>
      <c r="F10" s="21"/>
      <c r="G10" s="21">
        <f>30*24</f>
        <v>720</v>
      </c>
      <c r="H10" s="22"/>
      <c r="I10" s="22" t="s">
        <v>23</v>
      </c>
      <c r="J10" s="22" t="str">
        <f t="shared" si="0"/>
        <v>span</v>
      </c>
      <c r="K10" s="22" t="s">
        <v>25</v>
      </c>
      <c r="L10" s="22">
        <v>4</v>
      </c>
      <c r="M10" s="22" t="s">
        <v>398</v>
      </c>
      <c r="N10" s="22" t="s">
        <v>390</v>
      </c>
    </row>
    <row r="11" spans="1:14">
      <c r="A11" s="22" t="s">
        <v>388</v>
      </c>
      <c r="B11" s="21">
        <v>1856</v>
      </c>
      <c r="C11" s="21">
        <v>10</v>
      </c>
      <c r="D11" s="21">
        <v>10</v>
      </c>
      <c r="E11" s="21"/>
      <c r="F11" s="21"/>
      <c r="G11" s="21">
        <v>72</v>
      </c>
      <c r="H11" s="22"/>
      <c r="I11" s="22" t="s">
        <v>23</v>
      </c>
      <c r="J11" s="22" t="str">
        <f t="shared" si="0"/>
        <v>span</v>
      </c>
      <c r="K11" s="22" t="s">
        <v>315</v>
      </c>
      <c r="L11" s="22">
        <v>2</v>
      </c>
      <c r="M11" s="22" t="s">
        <v>399</v>
      </c>
      <c r="N11" s="22" t="s">
        <v>390</v>
      </c>
    </row>
    <row r="12" spans="1:14">
      <c r="A12" s="22" t="s">
        <v>388</v>
      </c>
      <c r="B12" s="21">
        <v>1888</v>
      </c>
      <c r="C12" s="21">
        <v>4</v>
      </c>
      <c r="D12" s="21">
        <v>14</v>
      </c>
      <c r="E12" s="21">
        <v>13</v>
      </c>
      <c r="F12" s="21"/>
      <c r="G12" s="21">
        <v>1</v>
      </c>
      <c r="H12" s="22"/>
      <c r="I12" s="22" t="s">
        <v>23</v>
      </c>
      <c r="J12" s="22" t="str">
        <f t="shared" si="0"/>
        <v>span</v>
      </c>
      <c r="K12" s="22" t="s">
        <v>25</v>
      </c>
      <c r="L12" s="22">
        <v>4</v>
      </c>
      <c r="M12" s="22" t="s">
        <v>400</v>
      </c>
      <c r="N12" s="22" t="s">
        <v>390</v>
      </c>
    </row>
    <row r="13" spans="1:14">
      <c r="A13" s="22" t="s">
        <v>388</v>
      </c>
      <c r="B13" s="21">
        <v>1905</v>
      </c>
      <c r="C13" s="21">
        <v>8</v>
      </c>
      <c r="D13" s="21">
        <v>17</v>
      </c>
      <c r="E13" s="21"/>
      <c r="F13" s="21"/>
      <c r="G13" s="21">
        <v>24</v>
      </c>
      <c r="H13" s="22"/>
      <c r="I13" s="22" t="s">
        <v>23</v>
      </c>
      <c r="J13" s="22" t="str">
        <f t="shared" si="0"/>
        <v>span</v>
      </c>
      <c r="K13" s="22" t="s">
        <v>315</v>
      </c>
      <c r="L13" s="22">
        <v>2</v>
      </c>
      <c r="M13" s="22" t="s">
        <v>401</v>
      </c>
      <c r="N13" s="22" t="s">
        <v>390</v>
      </c>
    </row>
    <row r="14" spans="1:14">
      <c r="A14" s="22" t="s">
        <v>388</v>
      </c>
      <c r="B14" s="21">
        <v>1905</v>
      </c>
      <c r="C14" s="21">
        <v>8</v>
      </c>
      <c r="D14" s="21">
        <v>19</v>
      </c>
      <c r="E14" s="21">
        <v>9</v>
      </c>
      <c r="F14" s="21"/>
      <c r="G14" s="22"/>
      <c r="H14" s="22"/>
      <c r="I14" s="22" t="s">
        <v>23</v>
      </c>
      <c r="J14" s="22" t="str">
        <f t="shared" si="0"/>
        <v>point</v>
      </c>
      <c r="K14" s="22" t="s">
        <v>25</v>
      </c>
      <c r="L14" s="22">
        <v>4</v>
      </c>
      <c r="M14" s="22" t="s">
        <v>402</v>
      </c>
      <c r="N14" s="22" t="s">
        <v>390</v>
      </c>
    </row>
    <row r="15" spans="1:14">
      <c r="A15" s="22" t="s">
        <v>388</v>
      </c>
      <c r="B15" s="21">
        <v>1905</v>
      </c>
      <c r="C15" s="21">
        <v>8</v>
      </c>
      <c r="D15" s="21">
        <v>21</v>
      </c>
      <c r="E15" s="21"/>
      <c r="F15" s="21"/>
      <c r="G15" s="21">
        <v>48</v>
      </c>
      <c r="H15" s="22"/>
      <c r="I15" s="22" t="s">
        <v>23</v>
      </c>
      <c r="J15" s="22" t="str">
        <f t="shared" si="0"/>
        <v>span</v>
      </c>
      <c r="K15" s="22" t="s">
        <v>25</v>
      </c>
      <c r="L15" s="22">
        <v>4</v>
      </c>
      <c r="M15" s="22" t="s">
        <v>403</v>
      </c>
      <c r="N15" s="22" t="s">
        <v>390</v>
      </c>
    </row>
    <row r="16" spans="1:14">
      <c r="A16" s="22" t="s">
        <v>388</v>
      </c>
      <c r="B16" s="21">
        <v>1905</v>
      </c>
      <c r="C16" s="21">
        <v>8</v>
      </c>
      <c r="D16" s="21">
        <v>25</v>
      </c>
      <c r="E16" s="21"/>
      <c r="F16" s="21"/>
      <c r="G16" s="21"/>
      <c r="H16" s="22"/>
      <c r="I16" s="22" t="s">
        <v>23</v>
      </c>
      <c r="J16" s="22" t="str">
        <f t="shared" si="0"/>
        <v>point</v>
      </c>
      <c r="K16" s="22" t="s">
        <v>25</v>
      </c>
      <c r="L16" s="22">
        <v>4</v>
      </c>
      <c r="M16" s="22" t="s">
        <v>404</v>
      </c>
      <c r="N16" s="22" t="s">
        <v>390</v>
      </c>
    </row>
    <row r="17" spans="1:14">
      <c r="A17" s="22" t="s">
        <v>388</v>
      </c>
      <c r="B17" s="21">
        <v>1905</v>
      </c>
      <c r="C17" s="21">
        <v>8</v>
      </c>
      <c r="D17" s="21">
        <v>31</v>
      </c>
      <c r="E17" s="21">
        <v>20</v>
      </c>
      <c r="F17" s="21"/>
      <c r="G17" s="21"/>
      <c r="H17" s="22"/>
      <c r="I17" s="22" t="s">
        <v>23</v>
      </c>
      <c r="J17" s="22" t="str">
        <f t="shared" si="0"/>
        <v>point</v>
      </c>
      <c r="K17" s="22" t="s">
        <v>25</v>
      </c>
      <c r="L17" s="22">
        <v>4</v>
      </c>
      <c r="M17" s="22" t="s">
        <v>405</v>
      </c>
      <c r="N17" s="22" t="s">
        <v>390</v>
      </c>
    </row>
    <row r="18" spans="1:14">
      <c r="A18" s="22" t="s">
        <v>388</v>
      </c>
      <c r="B18" s="21">
        <v>1905</v>
      </c>
      <c r="C18" s="21">
        <v>9</v>
      </c>
      <c r="D18" s="21">
        <v>1</v>
      </c>
      <c r="E18" s="21">
        <v>6</v>
      </c>
      <c r="F18" s="21"/>
      <c r="G18" s="21"/>
      <c r="H18" s="22"/>
      <c r="I18" s="22" t="s">
        <v>23</v>
      </c>
      <c r="J18" s="22" t="str">
        <f t="shared" si="0"/>
        <v>point</v>
      </c>
      <c r="K18" s="22" t="s">
        <v>25</v>
      </c>
      <c r="L18" s="22">
        <v>4</v>
      </c>
      <c r="M18" s="22" t="s">
        <v>406</v>
      </c>
      <c r="N18" s="22" t="s">
        <v>390</v>
      </c>
    </row>
    <row r="19" spans="1:14">
      <c r="A19" s="22" t="s">
        <v>388</v>
      </c>
      <c r="B19" s="21">
        <v>1919</v>
      </c>
      <c r="C19" s="21">
        <v>6</v>
      </c>
      <c r="D19" s="21">
        <v>16</v>
      </c>
      <c r="E19" s="21">
        <v>15</v>
      </c>
      <c r="F19" s="21">
        <v>54</v>
      </c>
      <c r="G19" s="21"/>
      <c r="H19" s="22"/>
      <c r="I19" s="22" t="s">
        <v>23</v>
      </c>
      <c r="J19" s="22" t="str">
        <f t="shared" si="0"/>
        <v>point</v>
      </c>
      <c r="K19" s="22" t="s">
        <v>315</v>
      </c>
      <c r="L19" s="22">
        <v>1</v>
      </c>
      <c r="M19" s="22" t="s">
        <v>407</v>
      </c>
      <c r="N19" s="22" t="s">
        <v>390</v>
      </c>
    </row>
    <row r="20" spans="1:14">
      <c r="A20" s="22" t="s">
        <v>388</v>
      </c>
      <c r="B20" s="21">
        <v>1919</v>
      </c>
      <c r="C20" s="21">
        <v>6</v>
      </c>
      <c r="D20" s="21">
        <v>16</v>
      </c>
      <c r="E20" s="21">
        <v>17</v>
      </c>
      <c r="F20" s="21">
        <v>30</v>
      </c>
      <c r="G20" s="21"/>
      <c r="H20" s="22"/>
      <c r="I20" s="22" t="s">
        <v>23</v>
      </c>
      <c r="J20" s="22" t="str">
        <f t="shared" si="0"/>
        <v>point</v>
      </c>
      <c r="K20" s="22" t="s">
        <v>315</v>
      </c>
      <c r="L20" s="22">
        <v>2</v>
      </c>
      <c r="M20" s="22" t="s">
        <v>408</v>
      </c>
      <c r="N20" s="22" t="s">
        <v>390</v>
      </c>
    </row>
    <row r="21" spans="1:14">
      <c r="A21" s="22" t="s">
        <v>388</v>
      </c>
      <c r="B21" s="21">
        <v>1919</v>
      </c>
      <c r="C21" s="21">
        <v>6</v>
      </c>
      <c r="D21" s="21">
        <v>17</v>
      </c>
      <c r="E21" s="21"/>
      <c r="F21" s="21"/>
      <c r="G21" s="22"/>
      <c r="H21" s="22"/>
      <c r="I21" s="22" t="s">
        <v>23</v>
      </c>
      <c r="J21" s="22" t="str">
        <f t="shared" si="0"/>
        <v>point</v>
      </c>
      <c r="K21" s="22" t="s">
        <v>25</v>
      </c>
      <c r="L21" s="22">
        <v>4</v>
      </c>
      <c r="M21" s="22" t="s">
        <v>403</v>
      </c>
      <c r="N21" s="22" t="s">
        <v>390</v>
      </c>
    </row>
    <row r="22" spans="1:14">
      <c r="A22" s="22" t="s">
        <v>388</v>
      </c>
      <c r="B22" s="21">
        <v>1919</v>
      </c>
      <c r="C22" s="21">
        <v>6</v>
      </c>
      <c r="D22" s="21">
        <v>24</v>
      </c>
      <c r="E22" s="21">
        <v>1</v>
      </c>
      <c r="F22" s="21"/>
      <c r="G22" s="22"/>
      <c r="H22" s="22"/>
      <c r="I22" s="22" t="s">
        <v>23</v>
      </c>
      <c r="J22" s="22" t="str">
        <f t="shared" si="0"/>
        <v>point</v>
      </c>
      <c r="K22" s="22" t="s">
        <v>25</v>
      </c>
      <c r="L22" s="22">
        <v>4</v>
      </c>
      <c r="M22" s="22" t="s">
        <v>409</v>
      </c>
      <c r="N22" s="22" t="s">
        <v>390</v>
      </c>
    </row>
    <row r="23" spans="1:14">
      <c r="A23" s="22" t="s">
        <v>388</v>
      </c>
      <c r="B23" s="21">
        <v>1919</v>
      </c>
      <c r="C23" s="21">
        <v>7</v>
      </c>
      <c r="D23" s="21">
        <v>2</v>
      </c>
      <c r="E23" s="21">
        <v>3</v>
      </c>
      <c r="F23" s="21">
        <v>0</v>
      </c>
      <c r="G23" s="22"/>
      <c r="H23" s="22"/>
      <c r="I23" s="22" t="s">
        <v>23</v>
      </c>
      <c r="J23" s="22" t="str">
        <f t="shared" si="0"/>
        <v>point</v>
      </c>
      <c r="K23" s="22" t="s">
        <v>25</v>
      </c>
      <c r="L23" s="22">
        <v>4</v>
      </c>
      <c r="M23" s="22" t="s">
        <v>410</v>
      </c>
      <c r="N23" s="22" t="s">
        <v>390</v>
      </c>
    </row>
    <row r="24" spans="1:14">
      <c r="A24" s="22" t="s">
        <v>388</v>
      </c>
      <c r="B24" s="21">
        <v>1919</v>
      </c>
      <c r="C24" s="21">
        <v>7</v>
      </c>
      <c r="D24" s="21">
        <v>19</v>
      </c>
      <c r="E24" s="21">
        <v>17</v>
      </c>
      <c r="F24" s="21">
        <v>0</v>
      </c>
      <c r="G24" s="22"/>
      <c r="H24" s="22"/>
      <c r="I24" s="22" t="s">
        <v>23</v>
      </c>
      <c r="J24" s="22" t="str">
        <f t="shared" si="0"/>
        <v>point</v>
      </c>
      <c r="K24" s="22" t="s">
        <v>25</v>
      </c>
      <c r="L24" s="22">
        <v>4</v>
      </c>
      <c r="M24" s="22" t="s">
        <v>404</v>
      </c>
      <c r="N24" s="22" t="s">
        <v>390</v>
      </c>
    </row>
    <row r="25" spans="1:14">
      <c r="A25" s="22" t="s">
        <v>388</v>
      </c>
      <c r="B25" s="21">
        <v>1919</v>
      </c>
      <c r="C25" s="21">
        <v>7</v>
      </c>
      <c r="D25" s="21">
        <v>26</v>
      </c>
      <c r="E25" s="21">
        <v>10</v>
      </c>
      <c r="F25" s="21">
        <v>0</v>
      </c>
      <c r="G25" s="22"/>
      <c r="H25" s="22"/>
      <c r="I25" s="22" t="s">
        <v>23</v>
      </c>
      <c r="J25" s="22" t="str">
        <f t="shared" si="0"/>
        <v>point</v>
      </c>
      <c r="K25" s="22" t="s">
        <v>25</v>
      </c>
      <c r="L25" s="22">
        <v>4</v>
      </c>
      <c r="M25" s="22" t="s">
        <v>404</v>
      </c>
      <c r="N25" s="22" t="s">
        <v>390</v>
      </c>
    </row>
    <row r="26" spans="1:14">
      <c r="A26" s="22" t="s">
        <v>388</v>
      </c>
      <c r="B26" s="21">
        <v>1922</v>
      </c>
      <c r="C26" s="21">
        <v>5</v>
      </c>
      <c r="D26" s="21">
        <v>22</v>
      </c>
      <c r="E26" s="21"/>
      <c r="F26" s="21"/>
      <c r="G26" s="22"/>
      <c r="H26" s="22"/>
      <c r="I26" s="22" t="s">
        <v>23</v>
      </c>
      <c r="J26" s="22" t="str">
        <f t="shared" si="0"/>
        <v>point</v>
      </c>
      <c r="K26" s="22" t="s">
        <v>25</v>
      </c>
      <c r="L26" s="22">
        <v>2</v>
      </c>
      <c r="M26" s="22" t="s">
        <v>411</v>
      </c>
      <c r="N26" s="22" t="s">
        <v>390</v>
      </c>
    </row>
    <row r="27" spans="1:14">
      <c r="A27" s="22" t="s">
        <v>388</v>
      </c>
      <c r="B27" s="21">
        <v>1923</v>
      </c>
      <c r="C27" s="21">
        <v>2</v>
      </c>
      <c r="D27" s="21">
        <v>27</v>
      </c>
      <c r="E27" s="21">
        <v>7</v>
      </c>
      <c r="F27" s="21">
        <v>0</v>
      </c>
      <c r="G27" s="22">
        <v>1</v>
      </c>
      <c r="H27" s="22"/>
      <c r="I27" s="22" t="s">
        <v>23</v>
      </c>
      <c r="J27" s="22" t="str">
        <f t="shared" si="0"/>
        <v>span</v>
      </c>
      <c r="K27" s="22" t="s">
        <v>25</v>
      </c>
      <c r="L27" s="22">
        <v>4</v>
      </c>
      <c r="M27" s="22" t="s">
        <v>412</v>
      </c>
      <c r="N27" s="22" t="s">
        <v>390</v>
      </c>
    </row>
    <row r="28" spans="1:14">
      <c r="A28" s="22" t="s">
        <v>388</v>
      </c>
      <c r="B28" s="21">
        <v>1923</v>
      </c>
      <c r="C28" s="21">
        <v>3</v>
      </c>
      <c r="D28" s="21">
        <v>15</v>
      </c>
      <c r="E28" s="21">
        <v>14</v>
      </c>
      <c r="F28" s="21">
        <v>10</v>
      </c>
      <c r="G28" s="22"/>
      <c r="H28" s="22"/>
      <c r="I28" s="22" t="s">
        <v>23</v>
      </c>
      <c r="J28" s="22" t="str">
        <f t="shared" si="0"/>
        <v>point</v>
      </c>
      <c r="K28" s="22" t="s">
        <v>25</v>
      </c>
      <c r="L28" s="22">
        <v>4</v>
      </c>
      <c r="M28" s="22" t="s">
        <v>413</v>
      </c>
      <c r="N28" s="22" t="s">
        <v>390</v>
      </c>
    </row>
    <row r="29" spans="1:14">
      <c r="A29" s="22" t="s">
        <v>388</v>
      </c>
      <c r="B29" s="21">
        <v>1924</v>
      </c>
      <c r="C29" s="21">
        <v>7</v>
      </c>
      <c r="D29" s="21">
        <v>31</v>
      </c>
      <c r="E29" s="21">
        <v>8</v>
      </c>
      <c r="F29" s="21"/>
      <c r="G29" s="21">
        <v>10</v>
      </c>
      <c r="H29" s="22"/>
      <c r="I29" s="22" t="s">
        <v>23</v>
      </c>
      <c r="J29" s="22" t="str">
        <f t="shared" si="0"/>
        <v>span</v>
      </c>
      <c r="K29" s="22" t="s">
        <v>315</v>
      </c>
      <c r="L29" s="22">
        <v>2</v>
      </c>
      <c r="M29" s="22" t="s">
        <v>414</v>
      </c>
      <c r="N29" s="22" t="s">
        <v>390</v>
      </c>
    </row>
    <row r="30" spans="1:14">
      <c r="A30" s="22" t="s">
        <v>388</v>
      </c>
      <c r="B30" s="21">
        <v>1924</v>
      </c>
      <c r="C30" s="21">
        <v>7</v>
      </c>
      <c r="D30" s="21">
        <v>31</v>
      </c>
      <c r="E30" s="21">
        <v>8</v>
      </c>
      <c r="F30" s="21">
        <v>30</v>
      </c>
      <c r="G30" s="21">
        <v>15.5</v>
      </c>
      <c r="H30" s="22"/>
      <c r="I30" s="22" t="s">
        <v>23</v>
      </c>
      <c r="J30" s="22" t="str">
        <f t="shared" si="0"/>
        <v>span</v>
      </c>
      <c r="K30" s="22" t="s">
        <v>25</v>
      </c>
      <c r="L30" s="22">
        <v>4</v>
      </c>
      <c r="M30" s="22" t="s">
        <v>415</v>
      </c>
      <c r="N30" s="22" t="s">
        <v>390</v>
      </c>
    </row>
    <row r="31" spans="1:14">
      <c r="A31" s="22" t="s">
        <v>388</v>
      </c>
      <c r="B31" s="21">
        <v>1928</v>
      </c>
      <c r="C31" s="21">
        <v>6</v>
      </c>
      <c r="D31" s="21"/>
      <c r="E31" s="21"/>
      <c r="F31" s="21"/>
      <c r="G31" s="21"/>
      <c r="H31" s="22"/>
      <c r="I31" s="22" t="s">
        <v>23</v>
      </c>
      <c r="J31" s="22" t="str">
        <f t="shared" si="0"/>
        <v>point</v>
      </c>
      <c r="K31" s="22" t="s">
        <v>25</v>
      </c>
      <c r="L31" s="22">
        <v>1</v>
      </c>
      <c r="M31" s="22" t="s">
        <v>416</v>
      </c>
      <c r="N31" s="22" t="s">
        <v>390</v>
      </c>
    </row>
    <row r="32" spans="1:14">
      <c r="A32" s="22" t="s">
        <v>388</v>
      </c>
      <c r="B32" s="21">
        <v>1929</v>
      </c>
      <c r="C32" s="21">
        <v>5</v>
      </c>
      <c r="D32" s="21">
        <v>10</v>
      </c>
      <c r="E32" s="21">
        <v>3</v>
      </c>
      <c r="F32" s="21">
        <v>50</v>
      </c>
      <c r="G32" s="21"/>
      <c r="H32" s="22"/>
      <c r="I32" s="22"/>
      <c r="J32" s="22" t="s">
        <v>6</v>
      </c>
      <c r="K32" s="22" t="s">
        <v>315</v>
      </c>
      <c r="L32" s="22">
        <v>2</v>
      </c>
      <c r="M32" s="22" t="s">
        <v>417</v>
      </c>
      <c r="N32" s="22" t="s">
        <v>390</v>
      </c>
    </row>
    <row r="33" spans="1:14">
      <c r="A33" s="22" t="s">
        <v>388</v>
      </c>
      <c r="B33" s="21">
        <v>1929</v>
      </c>
      <c r="C33" s="21">
        <v>6</v>
      </c>
      <c r="D33" s="21">
        <v>14</v>
      </c>
      <c r="E33" s="21"/>
      <c r="F33" s="21"/>
      <c r="G33" s="21">
        <v>48</v>
      </c>
      <c r="H33" s="22"/>
      <c r="I33" s="22"/>
      <c r="J33" s="22" t="s">
        <v>24</v>
      </c>
      <c r="K33" s="22" t="s">
        <v>418</v>
      </c>
      <c r="L33" s="22">
        <v>0</v>
      </c>
      <c r="M33" s="22" t="s">
        <v>419</v>
      </c>
      <c r="N33" s="22" t="s">
        <v>390</v>
      </c>
    </row>
    <row r="34" spans="1:14" ht="38">
      <c r="A34" s="22" t="s">
        <v>388</v>
      </c>
      <c r="B34" s="21">
        <v>1929</v>
      </c>
      <c r="C34" s="21">
        <v>6</v>
      </c>
      <c r="D34" s="21">
        <v>15</v>
      </c>
      <c r="E34" s="21">
        <v>17</v>
      </c>
      <c r="F34" s="21"/>
      <c r="G34" s="21">
        <v>5</v>
      </c>
      <c r="H34" s="22"/>
      <c r="I34" s="22"/>
      <c r="J34" s="22" t="s">
        <v>24</v>
      </c>
      <c r="K34" s="22" t="s">
        <v>420</v>
      </c>
      <c r="L34" s="22">
        <v>-1</v>
      </c>
      <c r="M34" s="22" t="s">
        <v>421</v>
      </c>
      <c r="N34" s="22" t="s">
        <v>390</v>
      </c>
    </row>
    <row r="35" spans="1:14">
      <c r="A35" s="22" t="s">
        <v>388</v>
      </c>
      <c r="B35" s="21">
        <v>1929</v>
      </c>
      <c r="C35" s="21">
        <v>6</v>
      </c>
      <c r="D35" s="21">
        <v>16</v>
      </c>
      <c r="E35" s="21">
        <v>11</v>
      </c>
      <c r="F35" s="21">
        <v>25</v>
      </c>
      <c r="G35" s="21"/>
      <c r="H35" s="22"/>
      <c r="I35" s="22"/>
      <c r="J35" s="22" t="s">
        <v>6</v>
      </c>
      <c r="K35" s="22" t="s">
        <v>315</v>
      </c>
      <c r="L35" s="22">
        <v>1</v>
      </c>
      <c r="M35" s="22" t="s">
        <v>422</v>
      </c>
      <c r="N35" s="22" t="s">
        <v>390</v>
      </c>
    </row>
    <row r="36" spans="1:14">
      <c r="A36" s="22" t="s">
        <v>388</v>
      </c>
      <c r="B36" s="21">
        <v>1929</v>
      </c>
      <c r="C36" s="21">
        <v>6</v>
      </c>
      <c r="D36" s="21">
        <v>16</v>
      </c>
      <c r="E36" s="21">
        <v>13</v>
      </c>
      <c r="F36" s="21">
        <v>51</v>
      </c>
      <c r="G36" s="21"/>
      <c r="H36" s="22"/>
      <c r="I36" s="22"/>
      <c r="J36" s="22" t="s">
        <v>6</v>
      </c>
      <c r="K36" s="22" t="s">
        <v>315</v>
      </c>
      <c r="L36" s="22">
        <v>1</v>
      </c>
      <c r="M36" s="22" t="s">
        <v>422</v>
      </c>
      <c r="N36" s="22" t="s">
        <v>390</v>
      </c>
    </row>
    <row r="37" spans="1:14">
      <c r="A37" s="22" t="s">
        <v>388</v>
      </c>
      <c r="B37" s="21">
        <v>1929</v>
      </c>
      <c r="C37" s="21">
        <v>6</v>
      </c>
      <c r="D37" s="21">
        <v>16</v>
      </c>
      <c r="E37" s="21">
        <v>22</v>
      </c>
      <c r="F37" s="21"/>
      <c r="G37" s="21"/>
      <c r="H37" s="22"/>
      <c r="I37" s="22"/>
      <c r="J37" s="22" t="s">
        <v>6</v>
      </c>
      <c r="K37" s="22" t="s">
        <v>315</v>
      </c>
      <c r="L37" s="22">
        <v>1</v>
      </c>
      <c r="M37" s="22" t="s">
        <v>423</v>
      </c>
      <c r="N37" s="22" t="s">
        <v>390</v>
      </c>
    </row>
    <row r="38" spans="1:14">
      <c r="A38" s="22" t="s">
        <v>388</v>
      </c>
      <c r="B38" s="21">
        <v>1929</v>
      </c>
      <c r="C38" s="21">
        <v>6</v>
      </c>
      <c r="D38" s="21">
        <v>17</v>
      </c>
      <c r="E38" s="21">
        <v>0</v>
      </c>
      <c r="F38" s="21">
        <v>27</v>
      </c>
      <c r="G38" s="21">
        <f>8/60</f>
        <v>0.13333333333333333</v>
      </c>
      <c r="H38" s="22"/>
      <c r="I38" s="22"/>
      <c r="J38" s="22" t="s">
        <v>2</v>
      </c>
      <c r="K38" s="22" t="s">
        <v>315</v>
      </c>
      <c r="L38" s="22">
        <v>1</v>
      </c>
      <c r="M38" s="22" t="s">
        <v>424</v>
      </c>
      <c r="N38" s="22" t="s">
        <v>390</v>
      </c>
    </row>
    <row r="39" spans="1:14">
      <c r="A39" s="22" t="s">
        <v>388</v>
      </c>
      <c r="B39" s="21">
        <v>1929</v>
      </c>
      <c r="C39" s="21">
        <v>6</v>
      </c>
      <c r="D39" s="21">
        <v>17</v>
      </c>
      <c r="E39" s="21">
        <v>0</v>
      </c>
      <c r="F39" s="21">
        <v>30</v>
      </c>
      <c r="G39" s="21"/>
      <c r="H39" s="22"/>
      <c r="I39" s="22"/>
      <c r="J39" s="22" t="s">
        <v>46</v>
      </c>
      <c r="K39" s="22" t="s">
        <v>25</v>
      </c>
      <c r="L39" s="22">
        <v>4</v>
      </c>
      <c r="M39" s="22" t="s">
        <v>425</v>
      </c>
      <c r="N39" s="22" t="s">
        <v>390</v>
      </c>
    </row>
    <row r="40" spans="1:14">
      <c r="A40" s="22" t="s">
        <v>388</v>
      </c>
      <c r="B40" s="21">
        <v>1929</v>
      </c>
      <c r="C40" s="21">
        <v>6</v>
      </c>
      <c r="D40" s="21">
        <v>17</v>
      </c>
      <c r="E40" s="21">
        <v>0</v>
      </c>
      <c r="F40" s="21">
        <v>30</v>
      </c>
      <c r="G40" s="21"/>
      <c r="H40" s="22"/>
      <c r="I40" s="22"/>
      <c r="J40" s="22" t="s">
        <v>46</v>
      </c>
      <c r="K40" s="22" t="s">
        <v>25</v>
      </c>
      <c r="L40" s="22">
        <v>4</v>
      </c>
      <c r="M40" s="22" t="s">
        <v>426</v>
      </c>
      <c r="N40" s="22" t="s">
        <v>390</v>
      </c>
    </row>
    <row r="41" spans="1:14">
      <c r="A41" s="22" t="s">
        <v>388</v>
      </c>
      <c r="B41" s="21">
        <v>1929</v>
      </c>
      <c r="C41" s="21">
        <v>6</v>
      </c>
      <c r="D41" s="21">
        <v>17</v>
      </c>
      <c r="E41" s="21">
        <v>0</v>
      </c>
      <c r="F41" s="21">
        <v>30</v>
      </c>
      <c r="G41" s="21"/>
      <c r="H41" s="22"/>
      <c r="I41" s="22"/>
      <c r="J41" s="22" t="s">
        <v>46</v>
      </c>
      <c r="K41" s="22" t="s">
        <v>25</v>
      </c>
      <c r="L41" s="22">
        <v>4</v>
      </c>
      <c r="M41" s="22" t="s">
        <v>427</v>
      </c>
      <c r="N41" s="22" t="s">
        <v>390</v>
      </c>
    </row>
    <row r="42" spans="1:14">
      <c r="A42" s="22" t="s">
        <v>388</v>
      </c>
      <c r="B42" s="21">
        <v>1929</v>
      </c>
      <c r="C42" s="21">
        <v>6</v>
      </c>
      <c r="D42" s="21">
        <v>17</v>
      </c>
      <c r="E42" s="21">
        <v>0</v>
      </c>
      <c r="F42" s="21">
        <v>45</v>
      </c>
      <c r="G42" s="21"/>
      <c r="H42" s="22"/>
      <c r="I42" s="22"/>
      <c r="J42" s="22" t="s">
        <v>46</v>
      </c>
      <c r="K42" s="22" t="s">
        <v>25</v>
      </c>
      <c r="L42" s="22">
        <v>4</v>
      </c>
      <c r="M42" s="22" t="s">
        <v>428</v>
      </c>
      <c r="N42" s="22" t="s">
        <v>390</v>
      </c>
    </row>
    <row r="43" spans="1:14">
      <c r="A43" s="22" t="s">
        <v>388</v>
      </c>
      <c r="B43" s="21">
        <v>1929</v>
      </c>
      <c r="C43" s="21">
        <v>6</v>
      </c>
      <c r="D43" s="21">
        <v>17</v>
      </c>
      <c r="E43" s="21">
        <v>3</v>
      </c>
      <c r="F43" s="21">
        <v>50</v>
      </c>
      <c r="G43" s="21"/>
      <c r="H43" s="22"/>
      <c r="I43" s="22"/>
      <c r="J43" s="22" t="s">
        <v>46</v>
      </c>
      <c r="K43" s="22" t="s">
        <v>25</v>
      </c>
      <c r="L43" s="22">
        <v>4</v>
      </c>
      <c r="M43" s="22" t="s">
        <v>429</v>
      </c>
      <c r="N43" s="22" t="s">
        <v>390</v>
      </c>
    </row>
    <row r="44" spans="1:14">
      <c r="A44" s="22" t="s">
        <v>388</v>
      </c>
      <c r="B44" s="21">
        <v>1929</v>
      </c>
      <c r="C44" s="21">
        <v>6</v>
      </c>
      <c r="D44" s="21">
        <v>17</v>
      </c>
      <c r="E44" s="21">
        <v>5</v>
      </c>
      <c r="F44" s="21">
        <v>30</v>
      </c>
      <c r="G44" s="21"/>
      <c r="H44" s="22"/>
      <c r="I44" s="22"/>
      <c r="J44" s="22" t="s">
        <v>46</v>
      </c>
      <c r="K44" s="22" t="s">
        <v>25</v>
      </c>
      <c r="L44" s="22">
        <v>4</v>
      </c>
      <c r="M44" s="22" t="s">
        <v>430</v>
      </c>
      <c r="N44" s="22" t="s">
        <v>390</v>
      </c>
    </row>
    <row r="45" spans="1:14">
      <c r="A45" s="22" t="s">
        <v>388</v>
      </c>
      <c r="B45" s="21">
        <v>1929</v>
      </c>
      <c r="C45" s="21">
        <v>6</v>
      </c>
      <c r="D45" s="21">
        <v>17</v>
      </c>
      <c r="E45" s="21">
        <v>8</v>
      </c>
      <c r="F45" s="21">
        <v>0</v>
      </c>
      <c r="G45" s="21"/>
      <c r="H45" s="22"/>
      <c r="I45" s="22"/>
      <c r="J45" s="22" t="s">
        <v>46</v>
      </c>
      <c r="K45" s="22" t="s">
        <v>25</v>
      </c>
      <c r="L45" s="22">
        <v>4</v>
      </c>
      <c r="M45" s="22" t="s">
        <v>431</v>
      </c>
      <c r="N45" s="22" t="s">
        <v>390</v>
      </c>
    </row>
    <row r="46" spans="1:14">
      <c r="A46" s="22" t="s">
        <v>388</v>
      </c>
      <c r="B46" s="21">
        <v>1929</v>
      </c>
      <c r="C46" s="21">
        <v>6</v>
      </c>
      <c r="D46" s="21">
        <v>17</v>
      </c>
      <c r="E46" s="21">
        <v>8</v>
      </c>
      <c r="F46" s="21">
        <v>1</v>
      </c>
      <c r="G46" s="21">
        <f>10.5/60</f>
        <v>0.17499999999999999</v>
      </c>
      <c r="H46" s="22"/>
      <c r="I46" s="22"/>
      <c r="J46" s="22" t="s">
        <v>2</v>
      </c>
      <c r="K46" s="22" t="s">
        <v>25</v>
      </c>
      <c r="L46" s="22">
        <v>1</v>
      </c>
      <c r="M46" s="22" t="s">
        <v>432</v>
      </c>
      <c r="N46" s="22" t="s">
        <v>390</v>
      </c>
    </row>
    <row r="47" spans="1:14">
      <c r="A47" s="22" t="s">
        <v>388</v>
      </c>
      <c r="B47" s="21">
        <v>1929</v>
      </c>
      <c r="C47" s="21">
        <v>6</v>
      </c>
      <c r="D47" s="21">
        <v>17</v>
      </c>
      <c r="E47" s="21">
        <v>8</v>
      </c>
      <c r="F47" s="21">
        <v>11</v>
      </c>
      <c r="G47" s="21">
        <f>38/60</f>
        <v>0.6333333333333333</v>
      </c>
      <c r="H47" s="22"/>
      <c r="I47" s="22"/>
      <c r="J47" s="22" t="s">
        <v>2</v>
      </c>
      <c r="K47" s="22" t="s">
        <v>25</v>
      </c>
      <c r="L47" s="22">
        <v>1</v>
      </c>
      <c r="M47" s="22" t="s">
        <v>433</v>
      </c>
      <c r="N47" s="22" t="s">
        <v>390</v>
      </c>
    </row>
    <row r="48" spans="1:14">
      <c r="A48" s="22" t="s">
        <v>388</v>
      </c>
      <c r="B48" s="21">
        <v>1929</v>
      </c>
      <c r="C48" s="21">
        <v>6</v>
      </c>
      <c r="D48" s="21">
        <v>17</v>
      </c>
      <c r="E48" s="21">
        <v>9</v>
      </c>
      <c r="F48" s="21">
        <v>30</v>
      </c>
      <c r="G48" s="21"/>
      <c r="H48" s="22"/>
      <c r="I48" s="22"/>
      <c r="J48" s="22" t="s">
        <v>46</v>
      </c>
      <c r="K48" s="22" t="s">
        <v>25</v>
      </c>
      <c r="L48" s="22">
        <v>4</v>
      </c>
      <c r="M48" s="22" t="s">
        <v>434</v>
      </c>
      <c r="N48" s="22" t="s">
        <v>390</v>
      </c>
    </row>
    <row r="49" spans="1:14">
      <c r="A49" s="22" t="s">
        <v>388</v>
      </c>
      <c r="B49" s="21">
        <v>1929</v>
      </c>
      <c r="C49" s="21">
        <v>6</v>
      </c>
      <c r="D49" s="21">
        <v>17</v>
      </c>
      <c r="E49" s="21">
        <v>9</v>
      </c>
      <c r="F49" s="21">
        <v>54</v>
      </c>
      <c r="G49" s="21">
        <f>3.5/60</f>
        <v>5.8333333333333334E-2</v>
      </c>
      <c r="H49" s="22"/>
      <c r="I49" s="22"/>
      <c r="J49" s="22" t="s">
        <v>2</v>
      </c>
      <c r="K49" s="22" t="s">
        <v>25</v>
      </c>
      <c r="L49" s="22">
        <v>2</v>
      </c>
      <c r="M49" s="22" t="s">
        <v>435</v>
      </c>
      <c r="N49" s="22" t="s">
        <v>390</v>
      </c>
    </row>
    <row r="50" spans="1:14" ht="38">
      <c r="A50" s="22" t="s">
        <v>388</v>
      </c>
      <c r="B50" s="21">
        <v>1929</v>
      </c>
      <c r="C50" s="21">
        <v>6</v>
      </c>
      <c r="D50" s="21">
        <v>17</v>
      </c>
      <c r="E50" s="21">
        <v>10</v>
      </c>
      <c r="F50" s="21">
        <v>0</v>
      </c>
      <c r="G50" s="21"/>
      <c r="H50" s="22"/>
      <c r="I50" s="22"/>
      <c r="J50" s="22" t="s">
        <v>46</v>
      </c>
      <c r="K50" s="22" t="s">
        <v>25</v>
      </c>
      <c r="L50" s="22">
        <v>5</v>
      </c>
      <c r="M50" s="22" t="s">
        <v>436</v>
      </c>
      <c r="N50" s="22" t="s">
        <v>390</v>
      </c>
    </row>
    <row r="51" spans="1:14">
      <c r="A51" s="22" t="s">
        <v>388</v>
      </c>
      <c r="B51" s="21">
        <v>1929</v>
      </c>
      <c r="C51" s="21">
        <v>6</v>
      </c>
      <c r="D51" s="21">
        <v>17</v>
      </c>
      <c r="E51" s="21">
        <v>10</v>
      </c>
      <c r="F51" s="21">
        <v>10</v>
      </c>
      <c r="G51" s="21"/>
      <c r="H51" s="22"/>
      <c r="I51" s="22"/>
      <c r="J51" s="22" t="s">
        <v>46</v>
      </c>
      <c r="K51" s="22" t="s">
        <v>25</v>
      </c>
      <c r="L51" s="22">
        <v>5</v>
      </c>
      <c r="M51" s="22" t="s">
        <v>437</v>
      </c>
      <c r="N51" s="22" t="s">
        <v>390</v>
      </c>
    </row>
    <row r="52" spans="1:14">
      <c r="A52" s="22" t="s">
        <v>388</v>
      </c>
      <c r="B52" s="21">
        <v>1929</v>
      </c>
      <c r="C52" s="21">
        <v>6</v>
      </c>
      <c r="D52" s="21">
        <v>17</v>
      </c>
      <c r="E52" s="21">
        <v>10</v>
      </c>
      <c r="F52" s="21">
        <v>15</v>
      </c>
      <c r="G52" s="21">
        <v>1</v>
      </c>
      <c r="H52" s="22"/>
      <c r="I52" s="22"/>
      <c r="J52" s="22" t="s">
        <v>24</v>
      </c>
      <c r="K52" s="22" t="s">
        <v>25</v>
      </c>
      <c r="L52" s="22">
        <v>5</v>
      </c>
      <c r="M52" s="22" t="s">
        <v>438</v>
      </c>
      <c r="N52" s="22" t="s">
        <v>390</v>
      </c>
    </row>
    <row r="53" spans="1:14">
      <c r="A53" s="22" t="s">
        <v>388</v>
      </c>
      <c r="B53" s="21">
        <v>1929</v>
      </c>
      <c r="C53" s="21">
        <v>6</v>
      </c>
      <c r="D53" s="21">
        <v>17</v>
      </c>
      <c r="E53" s="21">
        <v>10</v>
      </c>
      <c r="F53" s="21">
        <v>20</v>
      </c>
      <c r="G53" s="21">
        <v>15</v>
      </c>
      <c r="H53" s="22"/>
      <c r="I53" s="22"/>
      <c r="J53" s="22" t="s">
        <v>24</v>
      </c>
      <c r="K53" s="22" t="s">
        <v>25</v>
      </c>
      <c r="L53" s="22">
        <v>5</v>
      </c>
      <c r="M53" s="22" t="s">
        <v>439</v>
      </c>
      <c r="N53" s="22" t="s">
        <v>390</v>
      </c>
    </row>
    <row r="54" spans="1:14">
      <c r="A54" s="22" t="s">
        <v>388</v>
      </c>
      <c r="B54" s="21">
        <v>1929</v>
      </c>
      <c r="C54" s="21">
        <v>6</v>
      </c>
      <c r="D54" s="21">
        <v>17</v>
      </c>
      <c r="E54" s="21">
        <v>11</v>
      </c>
      <c r="F54" s="21">
        <v>0</v>
      </c>
      <c r="G54" s="21"/>
      <c r="H54" s="22"/>
      <c r="I54" s="22"/>
      <c r="J54" s="22" t="s">
        <v>46</v>
      </c>
      <c r="K54" s="22" t="s">
        <v>25</v>
      </c>
      <c r="L54" s="22">
        <v>5</v>
      </c>
      <c r="M54" s="22" t="s">
        <v>440</v>
      </c>
      <c r="N54" s="22" t="s">
        <v>390</v>
      </c>
    </row>
    <row r="55" spans="1:14">
      <c r="A55" s="22" t="s">
        <v>388</v>
      </c>
      <c r="B55" s="21">
        <v>1929</v>
      </c>
      <c r="C55" s="21">
        <v>6</v>
      </c>
      <c r="D55" s="21">
        <v>17</v>
      </c>
      <c r="E55" s="21">
        <v>11</v>
      </c>
      <c r="F55" s="21">
        <v>20</v>
      </c>
      <c r="G55" s="21"/>
      <c r="H55" s="22"/>
      <c r="I55" s="22"/>
      <c r="J55" s="22" t="s">
        <v>46</v>
      </c>
      <c r="K55" s="22" t="s">
        <v>25</v>
      </c>
      <c r="L55" s="22">
        <v>5</v>
      </c>
      <c r="M55" s="22" t="s">
        <v>441</v>
      </c>
      <c r="N55" s="22" t="s">
        <v>390</v>
      </c>
    </row>
    <row r="56" spans="1:14">
      <c r="A56" s="22" t="s">
        <v>388</v>
      </c>
      <c r="B56" s="21">
        <v>1929</v>
      </c>
      <c r="C56" s="21">
        <v>6</v>
      </c>
      <c r="D56" s="21">
        <v>17</v>
      </c>
      <c r="E56" s="21">
        <v>11</v>
      </c>
      <c r="F56" s="21">
        <v>20</v>
      </c>
      <c r="G56" s="21"/>
      <c r="H56" s="22"/>
      <c r="I56" s="22"/>
      <c r="J56" s="22" t="s">
        <v>46</v>
      </c>
      <c r="K56" s="22" t="s">
        <v>25</v>
      </c>
      <c r="L56" s="22">
        <v>5</v>
      </c>
      <c r="M56" s="22" t="s">
        <v>442</v>
      </c>
      <c r="N56" s="22" t="s">
        <v>390</v>
      </c>
    </row>
    <row r="57" spans="1:14" ht="57">
      <c r="A57" s="22" t="s">
        <v>388</v>
      </c>
      <c r="B57" s="21">
        <v>1929</v>
      </c>
      <c r="C57" s="21">
        <v>6</v>
      </c>
      <c r="D57" s="21">
        <v>17</v>
      </c>
      <c r="E57" s="21">
        <v>11</v>
      </c>
      <c r="F57" s="21">
        <v>50</v>
      </c>
      <c r="G57" s="21"/>
      <c r="H57" s="22"/>
      <c r="I57" s="22"/>
      <c r="J57" s="22" t="s">
        <v>46</v>
      </c>
      <c r="K57" s="22" t="s">
        <v>25</v>
      </c>
      <c r="L57" s="22">
        <v>5</v>
      </c>
      <c r="M57" s="22" t="s">
        <v>443</v>
      </c>
      <c r="N57" s="22" t="s">
        <v>390</v>
      </c>
    </row>
    <row r="58" spans="1:14">
      <c r="A58" s="22" t="s">
        <v>388</v>
      </c>
      <c r="B58" s="21">
        <v>1929</v>
      </c>
      <c r="C58" s="21">
        <v>6</v>
      </c>
      <c r="D58" s="21">
        <v>17</v>
      </c>
      <c r="E58" s="21">
        <v>12</v>
      </c>
      <c r="F58" s="21">
        <v>20</v>
      </c>
      <c r="G58" s="21"/>
      <c r="H58" s="22"/>
      <c r="I58" s="22"/>
      <c r="J58" s="22" t="s">
        <v>46</v>
      </c>
      <c r="K58" s="22" t="s">
        <v>25</v>
      </c>
      <c r="L58" s="22">
        <v>4</v>
      </c>
      <c r="M58" s="22" t="s">
        <v>444</v>
      </c>
      <c r="N58" s="22" t="s">
        <v>390</v>
      </c>
    </row>
    <row r="59" spans="1:14">
      <c r="A59" s="22" t="s">
        <v>388</v>
      </c>
      <c r="B59" s="21">
        <v>1929</v>
      </c>
      <c r="C59" s="21">
        <v>6</v>
      </c>
      <c r="D59" s="21">
        <v>17</v>
      </c>
      <c r="E59" s="21">
        <v>12</v>
      </c>
      <c r="F59" s="21">
        <v>30</v>
      </c>
      <c r="G59" s="21"/>
      <c r="H59" s="22"/>
      <c r="I59" s="22"/>
      <c r="J59" s="22" t="s">
        <v>46</v>
      </c>
      <c r="K59" s="22" t="s">
        <v>25</v>
      </c>
      <c r="L59" s="22">
        <v>5</v>
      </c>
      <c r="M59" s="22" t="s">
        <v>445</v>
      </c>
      <c r="N59" s="22" t="s">
        <v>390</v>
      </c>
    </row>
    <row r="60" spans="1:14" ht="76">
      <c r="A60" s="22" t="s">
        <v>388</v>
      </c>
      <c r="B60" s="21">
        <v>1929</v>
      </c>
      <c r="C60" s="21">
        <v>6</v>
      </c>
      <c r="D60" s="21">
        <v>17</v>
      </c>
      <c r="E60" s="21">
        <v>12</v>
      </c>
      <c r="F60" s="21">
        <v>30</v>
      </c>
      <c r="G60" s="21"/>
      <c r="H60" s="22"/>
      <c r="I60" s="22"/>
      <c r="J60" s="22" t="s">
        <v>46</v>
      </c>
      <c r="K60" s="22" t="s">
        <v>25</v>
      </c>
      <c r="L60" s="22">
        <v>5</v>
      </c>
      <c r="M60" s="22" t="s">
        <v>446</v>
      </c>
      <c r="N60" s="22" t="s">
        <v>390</v>
      </c>
    </row>
    <row r="61" spans="1:14">
      <c r="A61" s="22" t="s">
        <v>388</v>
      </c>
      <c r="B61" s="21">
        <v>1929</v>
      </c>
      <c r="C61" s="21">
        <v>6</v>
      </c>
      <c r="D61" s="21">
        <v>17</v>
      </c>
      <c r="E61" s="21">
        <v>12</v>
      </c>
      <c r="F61" s="21">
        <v>30</v>
      </c>
      <c r="G61" s="21"/>
      <c r="H61" s="22"/>
      <c r="I61" s="22"/>
      <c r="J61" s="22" t="s">
        <v>46</v>
      </c>
      <c r="K61" s="22" t="s">
        <v>25</v>
      </c>
      <c r="L61" s="22">
        <v>5</v>
      </c>
      <c r="M61" s="22" t="s">
        <v>447</v>
      </c>
      <c r="N61" s="22" t="s">
        <v>390</v>
      </c>
    </row>
    <row r="62" spans="1:14" ht="38">
      <c r="A62" s="22" t="s">
        <v>388</v>
      </c>
      <c r="B62" s="21">
        <v>1929</v>
      </c>
      <c r="C62" s="21">
        <v>6</v>
      </c>
      <c r="D62" s="21">
        <v>17</v>
      </c>
      <c r="E62" s="21">
        <v>12</v>
      </c>
      <c r="F62" s="21">
        <v>50</v>
      </c>
      <c r="G62" s="21"/>
      <c r="H62" s="22"/>
      <c r="I62" s="22"/>
      <c r="J62" s="22" t="s">
        <v>46</v>
      </c>
      <c r="K62" s="22" t="s">
        <v>25</v>
      </c>
      <c r="L62" s="22">
        <v>5</v>
      </c>
      <c r="M62" s="22" t="s">
        <v>448</v>
      </c>
      <c r="N62" s="22" t="s">
        <v>390</v>
      </c>
    </row>
    <row r="63" spans="1:14">
      <c r="A63" s="22" t="s">
        <v>388</v>
      </c>
      <c r="B63" s="21">
        <v>1929</v>
      </c>
      <c r="C63" s="21">
        <v>6</v>
      </c>
      <c r="D63" s="21">
        <v>17</v>
      </c>
      <c r="E63" s="21">
        <v>13</v>
      </c>
      <c r="F63" s="21"/>
      <c r="G63" s="21"/>
      <c r="H63" s="22"/>
      <c r="I63" s="22"/>
      <c r="J63" s="22" t="s">
        <v>46</v>
      </c>
      <c r="K63" s="22" t="s">
        <v>25</v>
      </c>
      <c r="L63" s="22">
        <v>5</v>
      </c>
      <c r="M63" s="22" t="s">
        <v>449</v>
      </c>
      <c r="N63" s="22" t="s">
        <v>390</v>
      </c>
    </row>
    <row r="64" spans="1:14">
      <c r="A64" s="22" t="s">
        <v>388</v>
      </c>
      <c r="B64" s="21">
        <v>1929</v>
      </c>
      <c r="C64" s="21">
        <v>6</v>
      </c>
      <c r="D64" s="21">
        <v>17</v>
      </c>
      <c r="E64" s="21">
        <v>14</v>
      </c>
      <c r="F64" s="21">
        <v>0</v>
      </c>
      <c r="G64" s="21"/>
      <c r="H64" s="22"/>
      <c r="I64" s="22"/>
      <c r="J64" s="22" t="s">
        <v>46</v>
      </c>
      <c r="K64" s="22" t="s">
        <v>25</v>
      </c>
      <c r="L64" s="22">
        <v>5</v>
      </c>
      <c r="M64" s="22" t="s">
        <v>450</v>
      </c>
      <c r="N64" s="22" t="s">
        <v>390</v>
      </c>
    </row>
    <row r="65" spans="1:14">
      <c r="A65" s="22" t="s">
        <v>388</v>
      </c>
      <c r="B65" s="21">
        <v>1929</v>
      </c>
      <c r="C65" s="21">
        <v>6</v>
      </c>
      <c r="D65" s="21">
        <v>17</v>
      </c>
      <c r="E65" s="21">
        <v>14</v>
      </c>
      <c r="F65" s="21">
        <v>30</v>
      </c>
      <c r="G65" s="21"/>
      <c r="H65" s="22"/>
      <c r="I65" s="22"/>
      <c r="J65" s="22" t="s">
        <v>46</v>
      </c>
      <c r="K65" s="22" t="s">
        <v>25</v>
      </c>
      <c r="L65" s="22">
        <v>5</v>
      </c>
      <c r="M65" s="22" t="s">
        <v>451</v>
      </c>
      <c r="N65" s="22" t="s">
        <v>390</v>
      </c>
    </row>
    <row r="66" spans="1:14">
      <c r="A66" s="22" t="s">
        <v>388</v>
      </c>
      <c r="B66" s="21">
        <v>1929</v>
      </c>
      <c r="C66" s="21">
        <v>6</v>
      </c>
      <c r="D66" s="21">
        <v>17</v>
      </c>
      <c r="E66" s="21">
        <v>14</v>
      </c>
      <c r="F66" s="21">
        <v>0</v>
      </c>
      <c r="G66" s="21">
        <v>1</v>
      </c>
      <c r="H66" s="22"/>
      <c r="I66" s="22"/>
      <c r="J66" s="22" t="s">
        <v>2</v>
      </c>
      <c r="K66" s="22" t="s">
        <v>25</v>
      </c>
      <c r="L66" s="22">
        <v>4</v>
      </c>
      <c r="M66" s="22" t="s">
        <v>452</v>
      </c>
      <c r="N66" s="22" t="s">
        <v>390</v>
      </c>
    </row>
    <row r="67" spans="1:14">
      <c r="A67" s="22" t="s">
        <v>388</v>
      </c>
      <c r="B67" s="21">
        <v>1929</v>
      </c>
      <c r="C67" s="21">
        <v>6</v>
      </c>
      <c r="D67" s="21">
        <v>17</v>
      </c>
      <c r="E67" s="21">
        <v>15</v>
      </c>
      <c r="F67" s="21">
        <v>30</v>
      </c>
      <c r="G67" s="21"/>
      <c r="H67" s="22"/>
      <c r="I67" s="22"/>
      <c r="J67" s="22" t="s">
        <v>46</v>
      </c>
      <c r="K67" s="22" t="s">
        <v>25</v>
      </c>
      <c r="L67" s="22">
        <v>4</v>
      </c>
      <c r="M67" s="22" t="s">
        <v>453</v>
      </c>
      <c r="N67" s="22" t="s">
        <v>390</v>
      </c>
    </row>
    <row r="68" spans="1:14">
      <c r="A68" s="22" t="s">
        <v>388</v>
      </c>
      <c r="B68" s="21">
        <v>1929</v>
      </c>
      <c r="C68" s="21">
        <v>6</v>
      </c>
      <c r="D68" s="21">
        <v>17</v>
      </c>
      <c r="E68" s="21">
        <v>16</v>
      </c>
      <c r="F68" s="21">
        <v>10</v>
      </c>
      <c r="G68" s="21">
        <f>40/60</f>
        <v>0.66666666666666663</v>
      </c>
      <c r="H68" s="22"/>
      <c r="I68" s="22"/>
      <c r="J68" s="22" t="s">
        <v>2</v>
      </c>
      <c r="K68" s="22" t="s">
        <v>25</v>
      </c>
      <c r="L68" s="22">
        <v>4</v>
      </c>
      <c r="M68" s="22" t="s">
        <v>454</v>
      </c>
      <c r="N68" s="22" t="s">
        <v>390</v>
      </c>
    </row>
    <row r="69" spans="1:14" ht="57">
      <c r="A69" s="22" t="s">
        <v>388</v>
      </c>
      <c r="B69" s="21">
        <v>1929</v>
      </c>
      <c r="C69" s="21">
        <v>6</v>
      </c>
      <c r="D69" s="21">
        <v>17</v>
      </c>
      <c r="E69" s="21">
        <v>16</v>
      </c>
      <c r="F69" s="21">
        <v>50</v>
      </c>
      <c r="G69" s="21"/>
      <c r="H69" s="22"/>
      <c r="I69" s="22"/>
      <c r="J69" s="22" t="s">
        <v>46</v>
      </c>
      <c r="K69" s="22" t="s">
        <v>25</v>
      </c>
      <c r="L69" s="22">
        <v>4</v>
      </c>
      <c r="M69" s="22" t="s">
        <v>455</v>
      </c>
      <c r="N69" s="22" t="s">
        <v>390</v>
      </c>
    </row>
    <row r="70" spans="1:14" ht="38">
      <c r="A70" s="22" t="s">
        <v>388</v>
      </c>
      <c r="B70" s="21">
        <v>1929</v>
      </c>
      <c r="C70" s="21">
        <v>6</v>
      </c>
      <c r="D70" s="21">
        <v>17</v>
      </c>
      <c r="E70" s="21">
        <v>16</v>
      </c>
      <c r="F70" s="21">
        <v>51</v>
      </c>
      <c r="G70" s="21"/>
      <c r="H70" s="22"/>
      <c r="I70" s="22"/>
      <c r="J70" s="22" t="s">
        <v>46</v>
      </c>
      <c r="K70" s="22" t="s">
        <v>25</v>
      </c>
      <c r="L70" s="22">
        <v>4</v>
      </c>
      <c r="M70" s="22" t="s">
        <v>456</v>
      </c>
      <c r="N70" s="22" t="s">
        <v>390</v>
      </c>
    </row>
    <row r="71" spans="1:14" ht="38">
      <c r="A71" s="22" t="s">
        <v>388</v>
      </c>
      <c r="B71" s="21">
        <v>1929</v>
      </c>
      <c r="C71" s="21">
        <v>6</v>
      </c>
      <c r="D71" s="21">
        <v>17</v>
      </c>
      <c r="E71" s="21">
        <v>17</v>
      </c>
      <c r="F71" s="21">
        <v>0</v>
      </c>
      <c r="G71" s="21"/>
      <c r="H71" s="22"/>
      <c r="I71" s="22"/>
      <c r="J71" s="22" t="s">
        <v>46</v>
      </c>
      <c r="K71" s="22" t="s">
        <v>25</v>
      </c>
      <c r="L71" s="22">
        <v>5</v>
      </c>
      <c r="M71" s="22" t="s">
        <v>457</v>
      </c>
      <c r="N71" s="22" t="s">
        <v>390</v>
      </c>
    </row>
    <row r="72" spans="1:14">
      <c r="A72" s="22" t="s">
        <v>388</v>
      </c>
      <c r="B72" s="21">
        <v>1929</v>
      </c>
      <c r="C72" s="21">
        <v>6</v>
      </c>
      <c r="D72" s="21">
        <v>17</v>
      </c>
      <c r="E72" s="21">
        <v>17</v>
      </c>
      <c r="F72" s="21">
        <v>0</v>
      </c>
      <c r="G72" s="21"/>
      <c r="H72" s="22"/>
      <c r="I72" s="22"/>
      <c r="J72" s="22" t="s">
        <v>46</v>
      </c>
      <c r="K72" s="22" t="s">
        <v>25</v>
      </c>
      <c r="L72" s="22">
        <v>4</v>
      </c>
      <c r="M72" s="22" t="s">
        <v>458</v>
      </c>
      <c r="N72" s="22" t="s">
        <v>390</v>
      </c>
    </row>
    <row r="73" spans="1:14">
      <c r="A73" s="22" t="s">
        <v>388</v>
      </c>
      <c r="B73" s="21">
        <v>1929</v>
      </c>
      <c r="C73" s="21">
        <v>6</v>
      </c>
      <c r="D73" s="21">
        <v>17</v>
      </c>
      <c r="E73" s="21">
        <v>17</v>
      </c>
      <c r="F73" s="21">
        <v>40</v>
      </c>
      <c r="G73" s="21"/>
      <c r="H73" s="22"/>
      <c r="I73" s="22"/>
      <c r="J73" s="22" t="s">
        <v>46</v>
      </c>
      <c r="K73" s="22" t="s">
        <v>25</v>
      </c>
      <c r="L73" s="22">
        <v>4</v>
      </c>
      <c r="M73" s="22" t="s">
        <v>459</v>
      </c>
      <c r="N73" s="22" t="s">
        <v>390</v>
      </c>
    </row>
    <row r="74" spans="1:14">
      <c r="A74" s="22" t="s">
        <v>388</v>
      </c>
      <c r="B74" s="21">
        <v>1929</v>
      </c>
      <c r="C74" s="21">
        <v>6</v>
      </c>
      <c r="D74" s="21">
        <v>17</v>
      </c>
      <c r="E74" s="21">
        <v>18</v>
      </c>
      <c r="F74" s="21">
        <v>15</v>
      </c>
      <c r="G74" s="21"/>
      <c r="H74" s="22"/>
      <c r="I74" s="22"/>
      <c r="J74" s="22" t="s">
        <v>46</v>
      </c>
      <c r="K74" s="22" t="s">
        <v>25</v>
      </c>
      <c r="L74" s="22">
        <v>4</v>
      </c>
      <c r="M74" s="22" t="s">
        <v>459</v>
      </c>
      <c r="N74" s="22" t="s">
        <v>390</v>
      </c>
    </row>
    <row r="75" spans="1:14">
      <c r="A75" s="22" t="s">
        <v>388</v>
      </c>
      <c r="B75" s="21">
        <v>1929</v>
      </c>
      <c r="C75" s="21">
        <v>6</v>
      </c>
      <c r="D75" s="21">
        <v>17</v>
      </c>
      <c r="E75" s="21">
        <v>19</v>
      </c>
      <c r="F75" s="21">
        <v>0</v>
      </c>
      <c r="G75" s="21"/>
      <c r="H75" s="22"/>
      <c r="I75" s="22"/>
      <c r="J75" s="22" t="s">
        <v>46</v>
      </c>
      <c r="K75" s="22" t="s">
        <v>25</v>
      </c>
      <c r="L75" s="22">
        <v>5</v>
      </c>
      <c r="M75" s="22" t="s">
        <v>460</v>
      </c>
      <c r="N75" s="22" t="s">
        <v>390</v>
      </c>
    </row>
    <row r="76" spans="1:14" ht="38">
      <c r="A76" s="22" t="s">
        <v>388</v>
      </c>
      <c r="B76" s="21">
        <v>1929</v>
      </c>
      <c r="C76" s="21">
        <v>6</v>
      </c>
      <c r="D76" s="21">
        <v>17</v>
      </c>
      <c r="E76" s="21">
        <v>21</v>
      </c>
      <c r="F76" s="21">
        <v>0</v>
      </c>
      <c r="G76" s="21">
        <v>2</v>
      </c>
      <c r="H76" s="22"/>
      <c r="I76" s="22"/>
      <c r="J76" s="22" t="s">
        <v>2</v>
      </c>
      <c r="K76" s="22" t="s">
        <v>25</v>
      </c>
      <c r="L76" s="22">
        <v>5</v>
      </c>
      <c r="M76" s="22" t="s">
        <v>461</v>
      </c>
      <c r="N76" s="22" t="s">
        <v>390</v>
      </c>
    </row>
    <row r="77" spans="1:14">
      <c r="A77" s="22" t="s">
        <v>388</v>
      </c>
      <c r="B77" s="21">
        <v>1929</v>
      </c>
      <c r="C77" s="21">
        <v>6</v>
      </c>
      <c r="D77" s="21">
        <v>17</v>
      </c>
      <c r="E77" s="21">
        <v>22</v>
      </c>
      <c r="F77" s="21">
        <v>0</v>
      </c>
      <c r="G77" s="21"/>
      <c r="H77" s="22"/>
      <c r="I77" s="22"/>
      <c r="J77" s="22" t="s">
        <v>46</v>
      </c>
      <c r="K77" s="22" t="s">
        <v>25</v>
      </c>
      <c r="L77" s="22">
        <v>4</v>
      </c>
      <c r="M77" s="22" t="s">
        <v>462</v>
      </c>
      <c r="N77" s="22" t="s">
        <v>390</v>
      </c>
    </row>
    <row r="78" spans="1:14">
      <c r="A78" s="22" t="s">
        <v>388</v>
      </c>
      <c r="B78" s="21">
        <v>1929</v>
      </c>
      <c r="C78" s="21">
        <v>6</v>
      </c>
      <c r="D78" s="21">
        <v>17</v>
      </c>
      <c r="E78" s="21">
        <v>23</v>
      </c>
      <c r="F78" s="21">
        <v>0</v>
      </c>
      <c r="G78" s="21"/>
      <c r="H78" s="22"/>
      <c r="I78" s="22"/>
      <c r="J78" s="22" t="s">
        <v>46</v>
      </c>
      <c r="K78" s="22" t="s">
        <v>25</v>
      </c>
      <c r="L78" s="22">
        <v>4</v>
      </c>
      <c r="M78" s="22" t="s">
        <v>463</v>
      </c>
      <c r="N78" s="22" t="s">
        <v>390</v>
      </c>
    </row>
    <row r="79" spans="1:14">
      <c r="A79" s="22" t="s">
        <v>388</v>
      </c>
      <c r="B79" s="21">
        <v>1929</v>
      </c>
      <c r="C79" s="21">
        <v>6</v>
      </c>
      <c r="D79" s="21">
        <v>18</v>
      </c>
      <c r="E79" s="21">
        <v>0</v>
      </c>
      <c r="F79" s="21">
        <v>15</v>
      </c>
      <c r="G79" s="21"/>
      <c r="H79" s="22"/>
      <c r="I79" s="22"/>
      <c r="J79" s="22" t="s">
        <v>46</v>
      </c>
      <c r="K79" s="22" t="s">
        <v>420</v>
      </c>
      <c r="L79" s="22">
        <v>0</v>
      </c>
      <c r="M79" s="22" t="s">
        <v>464</v>
      </c>
      <c r="N79" s="22" t="s">
        <v>390</v>
      </c>
    </row>
    <row r="80" spans="1:14">
      <c r="A80" s="22" t="s">
        <v>388</v>
      </c>
      <c r="B80" s="21">
        <v>1929</v>
      </c>
      <c r="C80" s="21">
        <v>6</v>
      </c>
      <c r="D80" s="21">
        <v>18</v>
      </c>
      <c r="E80" s="21">
        <v>0</v>
      </c>
      <c r="F80" s="21">
        <v>30</v>
      </c>
      <c r="G80" s="21">
        <f>35/60</f>
        <v>0.58333333333333337</v>
      </c>
      <c r="H80" s="22"/>
      <c r="I80" s="22"/>
      <c r="J80" s="22" t="s">
        <v>2</v>
      </c>
      <c r="K80" s="22" t="s">
        <v>420</v>
      </c>
      <c r="L80" s="22">
        <v>0</v>
      </c>
      <c r="M80" s="22" t="s">
        <v>465</v>
      </c>
      <c r="N80" s="22" t="s">
        <v>390</v>
      </c>
    </row>
    <row r="81" spans="1:14">
      <c r="A81" s="22" t="s">
        <v>388</v>
      </c>
      <c r="B81" s="21">
        <v>1929</v>
      </c>
      <c r="C81" s="21">
        <v>6</v>
      </c>
      <c r="D81" s="21">
        <v>18</v>
      </c>
      <c r="E81" s="21">
        <v>1</v>
      </c>
      <c r="F81" s="21">
        <v>5</v>
      </c>
      <c r="G81" s="21"/>
      <c r="H81" s="22"/>
      <c r="I81" s="22"/>
      <c r="J81" s="22" t="s">
        <v>46</v>
      </c>
      <c r="K81" s="22" t="s">
        <v>420</v>
      </c>
      <c r="L81" s="22">
        <v>1</v>
      </c>
      <c r="M81" s="22" t="s">
        <v>466</v>
      </c>
      <c r="N81" s="22" t="s">
        <v>390</v>
      </c>
    </row>
    <row r="82" spans="1:14">
      <c r="A82" s="22" t="s">
        <v>388</v>
      </c>
      <c r="B82" s="21">
        <v>1929</v>
      </c>
      <c r="C82" s="21">
        <v>6</v>
      </c>
      <c r="D82" s="21">
        <v>18</v>
      </c>
      <c r="E82" s="21">
        <v>1</v>
      </c>
      <c r="F82" s="21">
        <v>30</v>
      </c>
      <c r="G82" s="21"/>
      <c r="H82" s="22"/>
      <c r="I82" s="22"/>
      <c r="J82" s="22" t="s">
        <v>46</v>
      </c>
      <c r="K82" s="22" t="s">
        <v>25</v>
      </c>
      <c r="L82" s="22">
        <v>3</v>
      </c>
      <c r="M82" s="22" t="s">
        <v>467</v>
      </c>
      <c r="N82" s="22" t="s">
        <v>390</v>
      </c>
    </row>
    <row r="83" spans="1:14">
      <c r="A83" s="22" t="s">
        <v>388</v>
      </c>
      <c r="B83" s="21">
        <v>1929</v>
      </c>
      <c r="C83" s="21">
        <v>6</v>
      </c>
      <c r="D83" s="21">
        <v>18</v>
      </c>
      <c r="E83" s="21">
        <v>2</v>
      </c>
      <c r="F83" s="21">
        <v>0</v>
      </c>
      <c r="G83" s="21"/>
      <c r="H83" s="22"/>
      <c r="I83" s="22"/>
      <c r="J83" s="22" t="s">
        <v>46</v>
      </c>
      <c r="K83" s="22" t="s">
        <v>25</v>
      </c>
      <c r="L83" s="22">
        <v>2</v>
      </c>
      <c r="M83" s="22" t="s">
        <v>468</v>
      </c>
      <c r="N83" s="22" t="s">
        <v>390</v>
      </c>
    </row>
    <row r="84" spans="1:14">
      <c r="A84" s="22" t="s">
        <v>388</v>
      </c>
      <c r="B84" s="21">
        <v>1929</v>
      </c>
      <c r="C84" s="21">
        <v>6</v>
      </c>
      <c r="D84" s="21">
        <v>18</v>
      </c>
      <c r="E84" s="21">
        <v>3</v>
      </c>
      <c r="F84" s="21">
        <v>0</v>
      </c>
      <c r="G84" s="21"/>
      <c r="H84" s="22"/>
      <c r="I84" s="22"/>
      <c r="J84" s="22" t="s">
        <v>46</v>
      </c>
      <c r="K84" s="22" t="s">
        <v>25</v>
      </c>
      <c r="L84" s="22">
        <v>2</v>
      </c>
      <c r="M84" s="22" t="s">
        <v>469</v>
      </c>
      <c r="N84" s="22" t="s">
        <v>390</v>
      </c>
    </row>
    <row r="85" spans="1:14">
      <c r="A85" s="22" t="s">
        <v>388</v>
      </c>
      <c r="B85" s="21">
        <v>1929</v>
      </c>
      <c r="C85" s="21">
        <v>6</v>
      </c>
      <c r="D85" s="21">
        <v>18</v>
      </c>
      <c r="E85" s="21">
        <v>3</v>
      </c>
      <c r="F85" s="21">
        <v>0</v>
      </c>
      <c r="G85" s="21">
        <v>3</v>
      </c>
      <c r="H85" s="22"/>
      <c r="I85" s="22"/>
      <c r="J85" s="22" t="s">
        <v>2</v>
      </c>
      <c r="K85" s="22" t="s">
        <v>25</v>
      </c>
      <c r="L85" s="22">
        <v>2</v>
      </c>
      <c r="M85" s="22" t="s">
        <v>470</v>
      </c>
      <c r="N85" s="22" t="s">
        <v>390</v>
      </c>
    </row>
    <row r="86" spans="1:14">
      <c r="A86" s="22" t="s">
        <v>388</v>
      </c>
      <c r="B86" s="21">
        <v>1929</v>
      </c>
      <c r="C86" s="21">
        <v>6</v>
      </c>
      <c r="D86" s="21">
        <v>19</v>
      </c>
      <c r="E86" s="21">
        <v>6</v>
      </c>
      <c r="F86" s="21"/>
      <c r="G86" s="21"/>
      <c r="H86" s="22"/>
      <c r="I86" s="22"/>
      <c r="J86" s="22" t="s">
        <v>46</v>
      </c>
      <c r="K86" s="22" t="s">
        <v>313</v>
      </c>
      <c r="L86" s="22">
        <v>-1</v>
      </c>
      <c r="M86" s="22" t="s">
        <v>471</v>
      </c>
      <c r="N86" s="22" t="s">
        <v>390</v>
      </c>
    </row>
    <row r="87" spans="1:14">
      <c r="A87" s="22" t="s">
        <v>388</v>
      </c>
      <c r="B87" s="21">
        <v>1929</v>
      </c>
      <c r="C87" s="21">
        <v>6</v>
      </c>
      <c r="D87" s="21">
        <v>19</v>
      </c>
      <c r="E87" s="21"/>
      <c r="F87" s="21"/>
      <c r="G87" s="21">
        <v>48</v>
      </c>
      <c r="H87" s="22"/>
      <c r="I87" s="22"/>
      <c r="J87" s="22" t="s">
        <v>24</v>
      </c>
      <c r="K87" s="22" t="s">
        <v>25</v>
      </c>
      <c r="L87" s="22">
        <v>4</v>
      </c>
      <c r="M87" s="22" t="s">
        <v>472</v>
      </c>
      <c r="N87" s="22" t="s">
        <v>390</v>
      </c>
    </row>
    <row r="88" spans="1:14">
      <c r="A88" s="22" t="s">
        <v>388</v>
      </c>
      <c r="B88" s="21">
        <v>1929</v>
      </c>
      <c r="C88" s="21">
        <v>6</v>
      </c>
      <c r="D88" s="21">
        <v>19</v>
      </c>
      <c r="E88" s="21">
        <v>15</v>
      </c>
      <c r="F88" s="21"/>
      <c r="G88" s="21"/>
      <c r="H88" s="22"/>
      <c r="I88" s="22"/>
      <c r="J88" s="22" t="s">
        <v>6</v>
      </c>
      <c r="K88" s="22" t="s">
        <v>287</v>
      </c>
      <c r="L88" s="22">
        <v>1</v>
      </c>
      <c r="M88" s="22" t="s">
        <v>33</v>
      </c>
      <c r="N88" s="22" t="s">
        <v>390</v>
      </c>
    </row>
    <row r="89" spans="1:14">
      <c r="A89" s="22" t="s">
        <v>388</v>
      </c>
      <c r="B89" s="21">
        <v>1929</v>
      </c>
      <c r="C89" s="21">
        <v>6</v>
      </c>
      <c r="D89" s="21">
        <v>19</v>
      </c>
      <c r="E89" s="21">
        <v>15</v>
      </c>
      <c r="F89" s="21">
        <v>40</v>
      </c>
      <c r="G89" s="21">
        <f>1/60</f>
        <v>1.6666666666666666E-2</v>
      </c>
      <c r="H89" s="22"/>
      <c r="I89" s="22"/>
      <c r="J89" s="22" t="s">
        <v>24</v>
      </c>
      <c r="K89" s="22" t="s">
        <v>315</v>
      </c>
      <c r="L89" s="22">
        <v>1</v>
      </c>
      <c r="M89" s="22" t="s">
        <v>473</v>
      </c>
      <c r="N89" s="22" t="s">
        <v>390</v>
      </c>
    </row>
    <row r="90" spans="1:14">
      <c r="A90" s="22" t="s">
        <v>388</v>
      </c>
      <c r="B90" s="21">
        <v>1929</v>
      </c>
      <c r="C90" s="21">
        <v>6</v>
      </c>
      <c r="D90" s="21">
        <v>20</v>
      </c>
      <c r="E90" s="21">
        <v>14</v>
      </c>
      <c r="F90" s="21">
        <v>0</v>
      </c>
      <c r="G90" s="21"/>
      <c r="H90" s="22"/>
      <c r="I90" s="22"/>
      <c r="J90" s="22" t="s">
        <v>46</v>
      </c>
      <c r="K90" s="22" t="s">
        <v>25</v>
      </c>
      <c r="L90" s="22">
        <v>-1</v>
      </c>
      <c r="M90" s="22" t="s">
        <v>474</v>
      </c>
      <c r="N90" s="22" t="s">
        <v>390</v>
      </c>
    </row>
    <row r="91" spans="1:14">
      <c r="A91" s="22" t="s">
        <v>388</v>
      </c>
      <c r="B91" s="21">
        <v>1929</v>
      </c>
      <c r="C91" s="21">
        <v>6</v>
      </c>
      <c r="D91" s="21">
        <v>20</v>
      </c>
      <c r="E91" s="21">
        <v>15</v>
      </c>
      <c r="F91" s="21">
        <v>0</v>
      </c>
      <c r="G91" s="21"/>
      <c r="H91" s="22"/>
      <c r="I91" s="22"/>
      <c r="J91" s="22" t="s">
        <v>46</v>
      </c>
      <c r="K91" s="22" t="s">
        <v>25</v>
      </c>
      <c r="L91" s="22">
        <v>4</v>
      </c>
      <c r="M91" s="22" t="s">
        <v>475</v>
      </c>
      <c r="N91" s="22" t="s">
        <v>390</v>
      </c>
    </row>
    <row r="92" spans="1:14">
      <c r="A92" s="22" t="s">
        <v>388</v>
      </c>
      <c r="B92" s="21">
        <v>1929</v>
      </c>
      <c r="C92" s="21">
        <v>6</v>
      </c>
      <c r="D92" s="21">
        <v>21</v>
      </c>
      <c r="E92" s="21"/>
      <c r="F92" s="21"/>
      <c r="G92" s="21"/>
      <c r="H92" s="22"/>
      <c r="I92" s="22"/>
      <c r="J92" s="22" t="s">
        <v>46</v>
      </c>
      <c r="K92" s="22" t="s">
        <v>25</v>
      </c>
      <c r="L92" s="22">
        <v>4</v>
      </c>
      <c r="M92" s="22" t="s">
        <v>476</v>
      </c>
      <c r="N92" s="22" t="s">
        <v>390</v>
      </c>
    </row>
    <row r="93" spans="1:14">
      <c r="A93" s="22" t="s">
        <v>388</v>
      </c>
      <c r="B93" s="21">
        <v>1929</v>
      </c>
      <c r="C93" s="21">
        <v>6</v>
      </c>
      <c r="D93" s="21">
        <v>21</v>
      </c>
      <c r="E93" s="21">
        <v>2</v>
      </c>
      <c r="F93" s="21">
        <v>0</v>
      </c>
      <c r="G93" s="21"/>
      <c r="H93" s="22"/>
      <c r="I93" s="22"/>
      <c r="J93" s="22" t="s">
        <v>46</v>
      </c>
      <c r="K93" s="22" t="s">
        <v>315</v>
      </c>
      <c r="L93" s="22">
        <v>2</v>
      </c>
      <c r="M93" s="22" t="s">
        <v>477</v>
      </c>
      <c r="N93" s="22" t="s">
        <v>390</v>
      </c>
    </row>
    <row r="94" spans="1:14">
      <c r="A94" s="22" t="s">
        <v>388</v>
      </c>
      <c r="B94" s="21">
        <v>1929</v>
      </c>
      <c r="C94" s="21">
        <v>6</v>
      </c>
      <c r="D94" s="21">
        <v>21</v>
      </c>
      <c r="E94" s="21">
        <v>6</v>
      </c>
      <c r="F94" s="21">
        <v>0</v>
      </c>
      <c r="G94" s="21"/>
      <c r="H94" s="22"/>
      <c r="I94" s="22"/>
      <c r="J94" s="22" t="s">
        <v>46</v>
      </c>
      <c r="K94" s="22" t="s">
        <v>25</v>
      </c>
      <c r="L94" s="22">
        <v>4</v>
      </c>
      <c r="M94" s="22" t="s">
        <v>478</v>
      </c>
      <c r="N94" s="22" t="s">
        <v>390</v>
      </c>
    </row>
    <row r="95" spans="1:14">
      <c r="A95" s="22" t="s">
        <v>388</v>
      </c>
      <c r="B95" s="21">
        <v>1934</v>
      </c>
      <c r="C95" s="21">
        <v>9</v>
      </c>
      <c r="D95" s="21">
        <v>29</v>
      </c>
      <c r="E95" s="21">
        <v>12</v>
      </c>
      <c r="F95" s="21">
        <v>0</v>
      </c>
      <c r="G95" s="21">
        <v>12</v>
      </c>
      <c r="H95" s="22"/>
      <c r="I95" s="22" t="s">
        <v>23</v>
      </c>
      <c r="J95" s="22" t="str">
        <f t="shared" ref="J95:J121" si="1">IF(G95="", "point", "span")</f>
        <v>span</v>
      </c>
      <c r="K95" s="22" t="s">
        <v>315</v>
      </c>
      <c r="L95" s="22">
        <v>2</v>
      </c>
      <c r="M95" s="22" t="s">
        <v>479</v>
      </c>
      <c r="N95" s="22" t="s">
        <v>390</v>
      </c>
    </row>
    <row r="96" spans="1:14">
      <c r="A96" s="22" t="s">
        <v>388</v>
      </c>
      <c r="B96" s="21">
        <v>1935</v>
      </c>
      <c r="C96" s="21">
        <v>7</v>
      </c>
      <c r="D96" s="21">
        <v>8</v>
      </c>
      <c r="E96" s="21"/>
      <c r="F96" s="21"/>
      <c r="G96" s="21"/>
      <c r="H96" s="22"/>
      <c r="I96" s="22" t="s">
        <v>23</v>
      </c>
      <c r="J96" s="22" t="str">
        <f t="shared" si="1"/>
        <v>point</v>
      </c>
      <c r="K96" s="22" t="s">
        <v>25</v>
      </c>
      <c r="L96" s="22">
        <v>2</v>
      </c>
      <c r="M96" s="22" t="s">
        <v>480</v>
      </c>
      <c r="N96" s="22" t="s">
        <v>390</v>
      </c>
    </row>
    <row r="97" spans="1:14">
      <c r="A97" s="22" t="s">
        <v>388</v>
      </c>
      <c r="B97" s="21">
        <v>1935</v>
      </c>
      <c r="C97" s="21">
        <v>10</v>
      </c>
      <c r="D97" s="21">
        <v>15</v>
      </c>
      <c r="E97" s="21"/>
      <c r="F97" s="21"/>
      <c r="G97" s="22"/>
      <c r="H97" s="22"/>
      <c r="I97" s="22" t="s">
        <v>23</v>
      </c>
      <c r="J97" s="22" t="str">
        <f t="shared" si="1"/>
        <v>point</v>
      </c>
      <c r="K97" s="22" t="s">
        <v>25</v>
      </c>
      <c r="L97" s="22">
        <v>4</v>
      </c>
      <c r="M97" s="22" t="s">
        <v>481</v>
      </c>
      <c r="N97" s="22" t="s">
        <v>390</v>
      </c>
    </row>
    <row r="98" spans="1:14">
      <c r="A98" s="22" t="s">
        <v>388</v>
      </c>
      <c r="B98" s="21">
        <v>1937</v>
      </c>
      <c r="C98" s="21">
        <v>3</v>
      </c>
      <c r="D98" s="21">
        <v>17</v>
      </c>
      <c r="E98" s="21"/>
      <c r="F98" s="21"/>
      <c r="G98" s="22"/>
      <c r="H98" s="22"/>
      <c r="I98" s="22" t="s">
        <v>23</v>
      </c>
      <c r="J98" s="22" t="str">
        <f t="shared" si="1"/>
        <v>point</v>
      </c>
      <c r="K98" s="22" t="s">
        <v>25</v>
      </c>
      <c r="L98" s="22">
        <v>4</v>
      </c>
      <c r="M98" s="22" t="s">
        <v>482</v>
      </c>
      <c r="N98" s="22" t="s">
        <v>390</v>
      </c>
    </row>
    <row r="99" spans="1:14">
      <c r="A99" s="22" t="s">
        <v>388</v>
      </c>
      <c r="B99" s="21">
        <v>1937</v>
      </c>
      <c r="C99" s="21">
        <v>3</v>
      </c>
      <c r="D99" s="21">
        <v>19</v>
      </c>
      <c r="E99" s="21"/>
      <c r="F99" s="21"/>
      <c r="G99" s="22"/>
      <c r="H99" s="22"/>
      <c r="I99" s="22" t="s">
        <v>23</v>
      </c>
      <c r="J99" s="22" t="str">
        <f t="shared" si="1"/>
        <v>point</v>
      </c>
      <c r="K99" s="22" t="s">
        <v>25</v>
      </c>
      <c r="L99" s="22">
        <v>4</v>
      </c>
      <c r="M99" s="22" t="s">
        <v>483</v>
      </c>
      <c r="N99" s="22" t="s">
        <v>390</v>
      </c>
    </row>
    <row r="100" spans="1:14">
      <c r="A100" s="22" t="s">
        <v>388</v>
      </c>
      <c r="B100" s="21">
        <v>1938</v>
      </c>
      <c r="C100" s="21">
        <v>2</v>
      </c>
      <c r="D100" s="21"/>
      <c r="E100" s="21"/>
      <c r="F100" s="21"/>
      <c r="G100" s="22">
        <f>60*24</f>
        <v>1440</v>
      </c>
      <c r="H100" s="22"/>
      <c r="I100" s="22" t="s">
        <v>23</v>
      </c>
      <c r="J100" s="22" t="str">
        <f t="shared" si="1"/>
        <v>span</v>
      </c>
      <c r="K100" s="22" t="s">
        <v>315</v>
      </c>
      <c r="L100" s="22">
        <v>2</v>
      </c>
      <c r="M100" s="22" t="s">
        <v>484</v>
      </c>
      <c r="N100" s="22" t="s">
        <v>390</v>
      </c>
    </row>
    <row r="101" spans="1:14" ht="38">
      <c r="A101" s="22" t="s">
        <v>388</v>
      </c>
      <c r="B101" s="21">
        <v>1942</v>
      </c>
      <c r="C101" s="21">
        <v>11</v>
      </c>
      <c r="D101" s="21">
        <v>11</v>
      </c>
      <c r="E101" s="21"/>
      <c r="F101" s="21"/>
      <c r="G101" s="22">
        <v>24</v>
      </c>
      <c r="H101" s="22"/>
      <c r="I101" s="22" t="s">
        <v>23</v>
      </c>
      <c r="J101" s="22" t="str">
        <f t="shared" si="1"/>
        <v>span</v>
      </c>
      <c r="K101" s="22" t="s">
        <v>25</v>
      </c>
      <c r="L101" s="22">
        <v>2</v>
      </c>
      <c r="M101" s="22" t="s">
        <v>485</v>
      </c>
      <c r="N101" s="22" t="s">
        <v>390</v>
      </c>
    </row>
    <row r="102" spans="1:14">
      <c r="A102" s="22" t="s">
        <v>388</v>
      </c>
      <c r="B102" s="21">
        <v>1942</v>
      </c>
      <c r="C102" s="21">
        <v>11</v>
      </c>
      <c r="D102" s="21">
        <v>16</v>
      </c>
      <c r="E102" s="21">
        <v>7</v>
      </c>
      <c r="F102" s="21">
        <v>47</v>
      </c>
      <c r="G102" s="22"/>
      <c r="H102" s="22"/>
      <c r="I102" s="22" t="s">
        <v>23</v>
      </c>
      <c r="J102" s="22" t="str">
        <f t="shared" si="1"/>
        <v>point</v>
      </c>
      <c r="K102" s="22" t="s">
        <v>315</v>
      </c>
      <c r="L102" s="22">
        <v>1</v>
      </c>
      <c r="M102" s="22" t="s">
        <v>486</v>
      </c>
      <c r="N102" s="22" t="s">
        <v>390</v>
      </c>
    </row>
    <row r="103" spans="1:14">
      <c r="A103" s="22" t="s">
        <v>388</v>
      </c>
      <c r="B103" s="21">
        <v>1942</v>
      </c>
      <c r="C103" s="21">
        <v>11</v>
      </c>
      <c r="D103" s="21">
        <v>16</v>
      </c>
      <c r="E103" s="21">
        <v>8</v>
      </c>
      <c r="F103" s="21">
        <v>0</v>
      </c>
      <c r="G103" s="22"/>
      <c r="H103" s="22"/>
      <c r="I103" s="22" t="s">
        <v>23</v>
      </c>
      <c r="J103" s="22" t="str">
        <f t="shared" si="1"/>
        <v>point</v>
      </c>
      <c r="K103" s="22" t="s">
        <v>25</v>
      </c>
      <c r="L103" s="22">
        <v>2</v>
      </c>
      <c r="M103" s="22" t="s">
        <v>487</v>
      </c>
      <c r="N103" s="22" t="s">
        <v>390</v>
      </c>
    </row>
    <row r="104" spans="1:14">
      <c r="A104" s="22" t="s">
        <v>388</v>
      </c>
      <c r="B104" s="21">
        <v>1942</v>
      </c>
      <c r="C104" s="21">
        <v>11</v>
      </c>
      <c r="D104" s="21">
        <v>16</v>
      </c>
      <c r="E104" s="21">
        <v>8</v>
      </c>
      <c r="F104" s="21">
        <v>10</v>
      </c>
      <c r="G104" s="22"/>
      <c r="H104" s="22"/>
      <c r="I104" s="22" t="s">
        <v>23</v>
      </c>
      <c r="J104" s="22" t="str">
        <f t="shared" si="1"/>
        <v>point</v>
      </c>
      <c r="K104" s="22" t="s">
        <v>25</v>
      </c>
      <c r="L104" s="22">
        <v>4</v>
      </c>
      <c r="M104" s="22" t="s">
        <v>488</v>
      </c>
      <c r="N104" s="22" t="s">
        <v>390</v>
      </c>
    </row>
    <row r="105" spans="1:14">
      <c r="A105" s="22" t="s">
        <v>388</v>
      </c>
      <c r="B105" s="21">
        <v>1942</v>
      </c>
      <c r="C105" s="21">
        <v>11</v>
      </c>
      <c r="D105" s="21">
        <v>16</v>
      </c>
      <c r="E105" s="21">
        <v>8</v>
      </c>
      <c r="F105" s="21">
        <v>18</v>
      </c>
      <c r="G105" s="22"/>
      <c r="H105" s="22"/>
      <c r="I105" s="22" t="s">
        <v>23</v>
      </c>
      <c r="J105" s="22" t="str">
        <f t="shared" si="1"/>
        <v>point</v>
      </c>
      <c r="K105" s="22" t="s">
        <v>25</v>
      </c>
      <c r="L105" s="22">
        <v>4</v>
      </c>
      <c r="M105" s="22" t="s">
        <v>489</v>
      </c>
      <c r="N105" s="22" t="s">
        <v>390</v>
      </c>
    </row>
    <row r="106" spans="1:14">
      <c r="A106" s="22" t="s">
        <v>388</v>
      </c>
      <c r="B106" s="21">
        <v>1942</v>
      </c>
      <c r="C106" s="21">
        <v>11</v>
      </c>
      <c r="D106" s="21">
        <v>16</v>
      </c>
      <c r="E106" s="21">
        <v>8</v>
      </c>
      <c r="F106" s="21">
        <v>20</v>
      </c>
      <c r="G106" s="22"/>
      <c r="H106" s="22"/>
      <c r="I106" s="22" t="s">
        <v>23</v>
      </c>
      <c r="J106" s="22" t="str">
        <f t="shared" si="1"/>
        <v>point</v>
      </c>
      <c r="K106" s="22" t="s">
        <v>315</v>
      </c>
      <c r="L106" s="22">
        <v>2</v>
      </c>
      <c r="M106" s="22" t="s">
        <v>490</v>
      </c>
      <c r="N106" s="22" t="s">
        <v>390</v>
      </c>
    </row>
    <row r="107" spans="1:14" ht="57">
      <c r="A107" s="22" t="s">
        <v>388</v>
      </c>
      <c r="B107" s="21">
        <v>1942</v>
      </c>
      <c r="C107" s="21">
        <v>11</v>
      </c>
      <c r="D107" s="21">
        <v>16</v>
      </c>
      <c r="E107" s="21">
        <v>8</v>
      </c>
      <c r="F107" s="21">
        <v>20</v>
      </c>
      <c r="G107" s="22">
        <f>3/60</f>
        <v>0.05</v>
      </c>
      <c r="H107" s="22"/>
      <c r="I107" s="22" t="s">
        <v>23</v>
      </c>
      <c r="J107" s="22" t="str">
        <f t="shared" si="1"/>
        <v>span</v>
      </c>
      <c r="K107" s="22" t="s">
        <v>25</v>
      </c>
      <c r="L107" s="22">
        <v>5</v>
      </c>
      <c r="M107" s="22" t="s">
        <v>491</v>
      </c>
      <c r="N107" s="22" t="s">
        <v>390</v>
      </c>
    </row>
    <row r="108" spans="1:14">
      <c r="A108" s="22" t="s">
        <v>388</v>
      </c>
      <c r="B108" s="21">
        <v>1942</v>
      </c>
      <c r="C108" s="21">
        <v>11</v>
      </c>
      <c r="D108" s="21">
        <v>16</v>
      </c>
      <c r="E108" s="21">
        <v>8</v>
      </c>
      <c r="F108" s="21">
        <v>25</v>
      </c>
      <c r="G108" s="22"/>
      <c r="H108" s="22"/>
      <c r="I108" s="22" t="s">
        <v>23</v>
      </c>
      <c r="J108" s="22" t="str">
        <f t="shared" si="1"/>
        <v>point</v>
      </c>
      <c r="K108" s="22" t="s">
        <v>315</v>
      </c>
      <c r="L108" s="22">
        <v>1</v>
      </c>
      <c r="M108" s="22" t="s">
        <v>492</v>
      </c>
      <c r="N108" s="22" t="s">
        <v>390</v>
      </c>
    </row>
    <row r="109" spans="1:14" ht="57">
      <c r="A109" s="22" t="s">
        <v>388</v>
      </c>
      <c r="B109" s="21">
        <v>1942</v>
      </c>
      <c r="C109" s="21">
        <v>11</v>
      </c>
      <c r="D109" s="21">
        <v>16</v>
      </c>
      <c r="E109" s="21">
        <v>8</v>
      </c>
      <c r="F109" s="21">
        <v>25</v>
      </c>
      <c r="G109" s="22">
        <f>7+35/60</f>
        <v>7.583333333333333</v>
      </c>
      <c r="H109" s="22"/>
      <c r="I109" s="22" t="s">
        <v>23</v>
      </c>
      <c r="J109" s="22" t="str">
        <f t="shared" si="1"/>
        <v>span</v>
      </c>
      <c r="K109" s="22" t="s">
        <v>25</v>
      </c>
      <c r="L109" s="22">
        <v>4</v>
      </c>
      <c r="M109" s="22" t="s">
        <v>493</v>
      </c>
      <c r="N109" s="22" t="s">
        <v>390</v>
      </c>
    </row>
    <row r="110" spans="1:14">
      <c r="A110" s="22" t="s">
        <v>388</v>
      </c>
      <c r="B110" s="21">
        <v>1942</v>
      </c>
      <c r="C110" s="21">
        <v>11</v>
      </c>
      <c r="D110" s="21">
        <v>16</v>
      </c>
      <c r="E110" s="21">
        <v>8</v>
      </c>
      <c r="F110" s="21">
        <v>40</v>
      </c>
      <c r="G110" s="22"/>
      <c r="H110" s="22"/>
      <c r="I110" s="22" t="s">
        <v>23</v>
      </c>
      <c r="J110" s="22" t="str">
        <f t="shared" si="1"/>
        <v>point</v>
      </c>
      <c r="K110" s="22" t="s">
        <v>25</v>
      </c>
      <c r="L110" s="22">
        <v>3</v>
      </c>
      <c r="M110" s="22" t="s">
        <v>494</v>
      </c>
      <c r="N110" s="22" t="s">
        <v>390</v>
      </c>
    </row>
    <row r="111" spans="1:14">
      <c r="A111" s="22" t="s">
        <v>388</v>
      </c>
      <c r="B111" s="21">
        <v>1942</v>
      </c>
      <c r="C111" s="21">
        <v>11</v>
      </c>
      <c r="D111" s="21">
        <v>17</v>
      </c>
      <c r="E111" s="21"/>
      <c r="F111" s="21"/>
      <c r="G111" s="22"/>
      <c r="H111" s="22"/>
      <c r="I111" s="22" t="s">
        <v>23</v>
      </c>
      <c r="J111" s="22" t="str">
        <f t="shared" si="1"/>
        <v>point</v>
      </c>
      <c r="K111" s="22" t="s">
        <v>25</v>
      </c>
      <c r="L111" s="22">
        <v>2</v>
      </c>
      <c r="M111" s="22" t="s">
        <v>495</v>
      </c>
      <c r="N111" s="22" t="s">
        <v>390</v>
      </c>
    </row>
    <row r="112" spans="1:14">
      <c r="A112" s="22" t="s">
        <v>388</v>
      </c>
      <c r="B112" s="21">
        <v>1942</v>
      </c>
      <c r="C112" s="21">
        <v>11</v>
      </c>
      <c r="D112" s="21">
        <v>18</v>
      </c>
      <c r="E112" s="21">
        <v>10</v>
      </c>
      <c r="F112" s="21">
        <v>51</v>
      </c>
      <c r="G112" s="22"/>
      <c r="H112" s="22"/>
      <c r="I112" s="22" t="s">
        <v>23</v>
      </c>
      <c r="J112" s="22" t="str">
        <f t="shared" si="1"/>
        <v>point</v>
      </c>
      <c r="K112" s="22" t="s">
        <v>315</v>
      </c>
      <c r="L112" s="22">
        <v>2</v>
      </c>
      <c r="M112" s="22" t="s">
        <v>33</v>
      </c>
      <c r="N112" s="22" t="s">
        <v>390</v>
      </c>
    </row>
    <row r="113" spans="1:14">
      <c r="A113" s="22" t="s">
        <v>388</v>
      </c>
      <c r="B113" s="21">
        <v>1942</v>
      </c>
      <c r="C113" s="21">
        <v>11</v>
      </c>
      <c r="D113" s="21">
        <v>18</v>
      </c>
      <c r="E113" s="21">
        <v>10</v>
      </c>
      <c r="F113" s="21">
        <v>57</v>
      </c>
      <c r="G113" s="22"/>
      <c r="H113" s="22"/>
      <c r="I113" s="22" t="s">
        <v>23</v>
      </c>
      <c r="J113" s="22" t="str">
        <f t="shared" si="1"/>
        <v>point</v>
      </c>
      <c r="K113" s="22" t="s">
        <v>25</v>
      </c>
      <c r="L113" s="22">
        <v>4</v>
      </c>
      <c r="M113" s="22" t="s">
        <v>496</v>
      </c>
      <c r="N113" s="22" t="s">
        <v>390</v>
      </c>
    </row>
    <row r="114" spans="1:14" ht="38">
      <c r="A114" s="22" t="s">
        <v>388</v>
      </c>
      <c r="B114" s="21">
        <v>1942</v>
      </c>
      <c r="C114" s="21">
        <v>11</v>
      </c>
      <c r="D114" s="21">
        <v>20</v>
      </c>
      <c r="E114" s="21"/>
      <c r="F114" s="21"/>
      <c r="G114" s="22"/>
      <c r="H114" s="22"/>
      <c r="I114" s="22" t="s">
        <v>23</v>
      </c>
      <c r="J114" s="22" t="str">
        <f t="shared" si="1"/>
        <v>point</v>
      </c>
      <c r="K114" s="22" t="s">
        <v>25</v>
      </c>
      <c r="L114" s="22">
        <v>2</v>
      </c>
      <c r="M114" s="22" t="s">
        <v>497</v>
      </c>
      <c r="N114" s="22" t="s">
        <v>390</v>
      </c>
    </row>
    <row r="115" spans="1:14">
      <c r="A115" s="22" t="s">
        <v>388</v>
      </c>
      <c r="B115" s="21">
        <v>1942</v>
      </c>
      <c r="C115" s="21">
        <v>12</v>
      </c>
      <c r="D115" s="21">
        <v>4</v>
      </c>
      <c r="E115" s="21"/>
      <c r="F115" s="21"/>
      <c r="G115" s="22"/>
      <c r="H115" s="22"/>
      <c r="I115" s="22" t="s">
        <v>23</v>
      </c>
      <c r="J115" s="22" t="str">
        <f t="shared" si="1"/>
        <v>point</v>
      </c>
      <c r="K115" s="22" t="s">
        <v>315</v>
      </c>
      <c r="L115" s="22">
        <v>2</v>
      </c>
      <c r="M115" s="22" t="s">
        <v>498</v>
      </c>
      <c r="N115" s="22" t="s">
        <v>390</v>
      </c>
    </row>
    <row r="116" spans="1:14">
      <c r="A116" s="22" t="s">
        <v>388</v>
      </c>
      <c r="B116" s="21">
        <v>1942</v>
      </c>
      <c r="C116" s="21">
        <v>12</v>
      </c>
      <c r="D116" s="21">
        <v>5</v>
      </c>
      <c r="E116" s="21"/>
      <c r="F116" s="21"/>
      <c r="G116" s="22"/>
      <c r="H116" s="22"/>
      <c r="I116" s="22" t="s">
        <v>23</v>
      </c>
      <c r="J116" s="22" t="str">
        <f t="shared" si="1"/>
        <v>point</v>
      </c>
      <c r="K116" s="22" t="s">
        <v>25</v>
      </c>
      <c r="L116" s="22">
        <v>2</v>
      </c>
      <c r="M116" s="22" t="s">
        <v>499</v>
      </c>
      <c r="N116" s="22" t="s">
        <v>390</v>
      </c>
    </row>
    <row r="117" spans="1:14">
      <c r="A117" s="22" t="s">
        <v>388</v>
      </c>
      <c r="B117" s="21">
        <v>1943</v>
      </c>
      <c r="C117" s="21">
        <v>1</v>
      </c>
      <c r="D117" s="21">
        <v>30</v>
      </c>
      <c r="E117" s="21"/>
      <c r="F117" s="21"/>
      <c r="G117" s="22"/>
      <c r="H117" s="22"/>
      <c r="I117" s="22" t="s">
        <v>23</v>
      </c>
      <c r="J117" s="22" t="str">
        <f t="shared" si="1"/>
        <v>point</v>
      </c>
      <c r="K117" s="22" t="s">
        <v>25</v>
      </c>
      <c r="L117" s="22">
        <v>4</v>
      </c>
      <c r="M117" s="22" t="s">
        <v>500</v>
      </c>
      <c r="N117" s="22" t="s">
        <v>501</v>
      </c>
    </row>
    <row r="118" spans="1:14">
      <c r="A118" s="22" t="s">
        <v>388</v>
      </c>
      <c r="B118" s="21">
        <v>1943</v>
      </c>
      <c r="C118" s="21">
        <v>4</v>
      </c>
      <c r="D118" s="21">
        <v>16</v>
      </c>
      <c r="E118" s="21"/>
      <c r="F118" s="21"/>
      <c r="G118" s="22"/>
      <c r="H118" s="22"/>
      <c r="I118" s="22" t="s">
        <v>23</v>
      </c>
      <c r="J118" s="22" t="str">
        <f t="shared" si="1"/>
        <v>point</v>
      </c>
      <c r="K118" s="22" t="s">
        <v>25</v>
      </c>
      <c r="L118" s="22">
        <v>4</v>
      </c>
      <c r="M118" s="22" t="s">
        <v>502</v>
      </c>
      <c r="N118" s="22" t="s">
        <v>501</v>
      </c>
    </row>
    <row r="119" spans="1:14">
      <c r="A119" s="22" t="s">
        <v>388</v>
      </c>
      <c r="B119" s="21">
        <v>1947</v>
      </c>
      <c r="C119" s="21">
        <v>2</v>
      </c>
      <c r="D119" s="21">
        <v>14</v>
      </c>
      <c r="E119" s="21"/>
      <c r="F119" s="21"/>
      <c r="G119" s="22"/>
      <c r="H119" s="22"/>
      <c r="I119" s="22" t="s">
        <v>23</v>
      </c>
      <c r="J119" s="22" t="str">
        <f t="shared" si="1"/>
        <v>point</v>
      </c>
      <c r="K119" s="22" t="s">
        <v>25</v>
      </c>
      <c r="L119" s="22">
        <v>4</v>
      </c>
      <c r="M119" s="22" t="s">
        <v>503</v>
      </c>
      <c r="N119" s="22" t="s">
        <v>501</v>
      </c>
    </row>
    <row r="120" spans="1:14">
      <c r="A120" s="22" t="s">
        <v>388</v>
      </c>
      <c r="B120" s="21">
        <v>1947</v>
      </c>
      <c r="C120" s="21">
        <v>11</v>
      </c>
      <c r="D120" s="21">
        <v>9</v>
      </c>
      <c r="E120" s="21"/>
      <c r="F120" s="21"/>
      <c r="G120" s="22"/>
      <c r="H120" s="22"/>
      <c r="I120" s="22" t="s">
        <v>23</v>
      </c>
      <c r="J120" s="22" t="str">
        <f t="shared" si="1"/>
        <v>point</v>
      </c>
      <c r="K120" s="22" t="s">
        <v>25</v>
      </c>
      <c r="L120" s="22">
        <v>4</v>
      </c>
      <c r="M120" s="22" t="s">
        <v>504</v>
      </c>
      <c r="N120" s="22" t="s">
        <v>501</v>
      </c>
    </row>
    <row r="121" spans="1:14">
      <c r="A121" s="22" t="s">
        <v>388</v>
      </c>
      <c r="B121" s="21">
        <v>1949</v>
      </c>
      <c r="C121" s="21">
        <v>4</v>
      </c>
      <c r="D121" s="21">
        <v>26</v>
      </c>
      <c r="E121" s="21"/>
      <c r="F121" s="21"/>
      <c r="G121" s="22"/>
      <c r="H121" s="22"/>
      <c r="I121" s="22" t="s">
        <v>23</v>
      </c>
      <c r="J121" s="22" t="str">
        <f t="shared" si="1"/>
        <v>point</v>
      </c>
      <c r="K121" s="22" t="s">
        <v>25</v>
      </c>
      <c r="L121" s="22">
        <v>4</v>
      </c>
      <c r="M121" s="22" t="s">
        <v>505</v>
      </c>
      <c r="N121" s="22" t="s">
        <v>501</v>
      </c>
    </row>
    <row r="122" spans="1:14">
      <c r="A122" s="22" t="s">
        <v>388</v>
      </c>
      <c r="B122" s="21">
        <v>1954</v>
      </c>
      <c r="C122" s="21">
        <v>4</v>
      </c>
      <c r="D122" s="21">
        <v>3</v>
      </c>
      <c r="E122" s="21"/>
      <c r="F122" s="21"/>
      <c r="G122" s="22"/>
      <c r="H122" s="22"/>
      <c r="I122" s="22" t="s">
        <v>23</v>
      </c>
      <c r="J122" s="22" t="str">
        <f>IF(G122="", "point", "span")</f>
        <v>point</v>
      </c>
      <c r="K122" s="22" t="s">
        <v>25</v>
      </c>
      <c r="L122" s="22">
        <v>4</v>
      </c>
      <c r="M122" s="22" t="s">
        <v>505</v>
      </c>
      <c r="N122" s="22" t="s">
        <v>501</v>
      </c>
    </row>
    <row r="123" spans="1:14">
      <c r="A123" s="22" t="s">
        <v>388</v>
      </c>
      <c r="B123" s="21">
        <v>1967</v>
      </c>
      <c r="C123" s="21">
        <v>12</v>
      </c>
      <c r="D123" s="21">
        <v>9</v>
      </c>
      <c r="E123" s="21"/>
      <c r="F123" s="21"/>
      <c r="G123" s="22">
        <f>7*24</f>
        <v>168</v>
      </c>
      <c r="H123" s="22"/>
      <c r="I123" s="22" t="s">
        <v>23</v>
      </c>
      <c r="J123" s="22" t="str">
        <f>IF(G123="", "point", "span")</f>
        <v>span</v>
      </c>
      <c r="K123" s="22" t="s">
        <v>315</v>
      </c>
      <c r="L123" s="22">
        <v>2</v>
      </c>
      <c r="M123" s="22" t="s">
        <v>506</v>
      </c>
      <c r="N123" s="22" t="s">
        <v>501</v>
      </c>
    </row>
    <row r="124" spans="1:14">
      <c r="A124" s="22" t="s">
        <v>388</v>
      </c>
      <c r="B124" s="21">
        <v>1969</v>
      </c>
      <c r="C124" s="21">
        <v>10</v>
      </c>
      <c r="D124" s="21"/>
      <c r="E124" s="21"/>
      <c r="F124" s="21"/>
      <c r="G124" s="22">
        <f>19*30*24</f>
        <v>13680</v>
      </c>
      <c r="H124" s="22"/>
      <c r="I124" s="22" t="s">
        <v>23</v>
      </c>
      <c r="J124" s="22" t="str">
        <f>IF(G124="", "point", "span")</f>
        <v>span</v>
      </c>
      <c r="K124" s="22" t="s">
        <v>315</v>
      </c>
      <c r="L124" s="22">
        <v>2</v>
      </c>
      <c r="M124" s="22" t="s">
        <v>507</v>
      </c>
      <c r="N124" s="22" t="s">
        <v>501</v>
      </c>
    </row>
    <row r="125" spans="1:14" ht="38">
      <c r="A125" s="22" t="s">
        <v>388</v>
      </c>
      <c r="B125" s="21">
        <v>1979</v>
      </c>
      <c r="C125" s="21">
        <v>1</v>
      </c>
      <c r="D125" s="21">
        <v>21</v>
      </c>
      <c r="E125" s="21"/>
      <c r="F125" s="21"/>
      <c r="G125" s="22"/>
      <c r="H125" s="22"/>
      <c r="I125" s="22" t="s">
        <v>23</v>
      </c>
      <c r="J125" s="22" t="str">
        <f t="shared" ref="J125:J153" si="2">IF(G125="", "point", "span")</f>
        <v>point</v>
      </c>
      <c r="K125" s="22" t="s">
        <v>25</v>
      </c>
      <c r="L125" s="22">
        <v>0</v>
      </c>
      <c r="M125" s="22" t="s">
        <v>508</v>
      </c>
      <c r="N125" s="22" t="s">
        <v>501</v>
      </c>
    </row>
    <row r="126" spans="1:14">
      <c r="A126" s="22" t="s">
        <v>388</v>
      </c>
      <c r="B126" s="21">
        <v>1983</v>
      </c>
      <c r="C126" s="21">
        <v>6</v>
      </c>
      <c r="D126" s="21">
        <v>13</v>
      </c>
      <c r="E126" s="21"/>
      <c r="F126" s="21"/>
      <c r="G126" s="22"/>
      <c r="H126" s="22"/>
      <c r="I126" s="22" t="s">
        <v>23</v>
      </c>
      <c r="J126" s="22" t="str">
        <f t="shared" si="2"/>
        <v>point</v>
      </c>
      <c r="K126" s="22" t="s">
        <v>315</v>
      </c>
      <c r="L126" s="22">
        <v>2</v>
      </c>
      <c r="M126" s="22" t="s">
        <v>509</v>
      </c>
      <c r="N126" s="22" t="s">
        <v>501</v>
      </c>
    </row>
    <row r="127" spans="1:14">
      <c r="A127" s="22" t="s">
        <v>388</v>
      </c>
      <c r="B127" s="21">
        <v>1983</v>
      </c>
      <c r="C127" s="21">
        <v>10</v>
      </c>
      <c r="D127" s="21"/>
      <c r="E127" s="21"/>
      <c r="F127" s="21"/>
      <c r="G127" s="22"/>
      <c r="H127" s="22"/>
      <c r="I127" s="22" t="s">
        <v>23</v>
      </c>
      <c r="J127" s="22" t="str">
        <f t="shared" si="2"/>
        <v>point</v>
      </c>
      <c r="K127" s="22" t="s">
        <v>25</v>
      </c>
      <c r="L127" s="22">
        <v>1</v>
      </c>
      <c r="M127" s="22" t="s">
        <v>510</v>
      </c>
      <c r="N127" s="22" t="s">
        <v>501</v>
      </c>
    </row>
    <row r="128" spans="1:14">
      <c r="A128" s="22" t="s">
        <v>388</v>
      </c>
      <c r="B128" s="21">
        <v>1987</v>
      </c>
      <c r="C128" s="21"/>
      <c r="D128" s="21"/>
      <c r="E128" s="21"/>
      <c r="F128" s="21"/>
      <c r="G128" s="22"/>
      <c r="H128" s="22"/>
      <c r="I128" s="22" t="s">
        <v>23</v>
      </c>
      <c r="J128" s="22" t="str">
        <f t="shared" si="2"/>
        <v>point</v>
      </c>
      <c r="K128" s="22" t="s">
        <v>25</v>
      </c>
      <c r="L128" s="22">
        <v>1</v>
      </c>
      <c r="M128" s="22" t="s">
        <v>511</v>
      </c>
      <c r="N128" s="22" t="s">
        <v>501</v>
      </c>
    </row>
    <row r="129" spans="1:14">
      <c r="A129" s="22" t="s">
        <v>388</v>
      </c>
      <c r="B129" s="21">
        <v>1989</v>
      </c>
      <c r="C129" s="21">
        <v>12</v>
      </c>
      <c r="D129" s="21">
        <v>30</v>
      </c>
      <c r="E129" s="21"/>
      <c r="F129" s="21"/>
      <c r="G129" s="22"/>
      <c r="H129" s="22"/>
      <c r="I129" s="22" t="s">
        <v>23</v>
      </c>
      <c r="J129" s="22" t="str">
        <f t="shared" si="2"/>
        <v>point</v>
      </c>
      <c r="K129" s="22" t="s">
        <v>315</v>
      </c>
      <c r="L129" s="22">
        <v>2</v>
      </c>
      <c r="M129" s="22" t="s">
        <v>512</v>
      </c>
      <c r="N129" s="22" t="s">
        <v>501</v>
      </c>
    </row>
    <row r="130" spans="1:14">
      <c r="A130" s="22" t="s">
        <v>388</v>
      </c>
      <c r="B130" s="21">
        <v>1990</v>
      </c>
      <c r="C130" s="21">
        <v>4</v>
      </c>
      <c r="D130" s="21">
        <v>3</v>
      </c>
      <c r="E130" s="21"/>
      <c r="F130" s="21"/>
      <c r="G130" s="22">
        <f>4*24</f>
        <v>96</v>
      </c>
      <c r="H130" s="22"/>
      <c r="I130" s="22" t="s">
        <v>23</v>
      </c>
      <c r="J130" s="22" t="str">
        <f t="shared" si="2"/>
        <v>span</v>
      </c>
      <c r="K130" s="22" t="s">
        <v>315</v>
      </c>
      <c r="L130" s="22">
        <v>2</v>
      </c>
      <c r="M130" s="22" t="s">
        <v>513</v>
      </c>
      <c r="N130" s="22" t="s">
        <v>501</v>
      </c>
    </row>
    <row r="131" spans="1:14">
      <c r="A131" s="22" t="s">
        <v>388</v>
      </c>
      <c r="B131" s="21">
        <v>1996</v>
      </c>
      <c r="C131" s="21">
        <v>3</v>
      </c>
      <c r="D131" s="21">
        <v>5</v>
      </c>
      <c r="E131" s="21"/>
      <c r="F131" s="21"/>
      <c r="G131" s="22"/>
      <c r="H131" s="22"/>
      <c r="I131" s="22" t="s">
        <v>23</v>
      </c>
      <c r="J131" s="22" t="str">
        <f t="shared" si="2"/>
        <v>point</v>
      </c>
      <c r="K131" s="22" t="s">
        <v>315</v>
      </c>
      <c r="L131" s="22">
        <v>2</v>
      </c>
      <c r="M131" s="22" t="s">
        <v>514</v>
      </c>
      <c r="N131" s="22" t="s">
        <v>501</v>
      </c>
    </row>
    <row r="132" spans="1:14">
      <c r="A132" s="22" t="s">
        <v>388</v>
      </c>
      <c r="B132" s="21">
        <v>1990</v>
      </c>
      <c r="C132" s="21">
        <v>3</v>
      </c>
      <c r="D132" s="21">
        <v>5</v>
      </c>
      <c r="E132" s="21">
        <v>18</v>
      </c>
      <c r="F132" s="21">
        <v>10</v>
      </c>
      <c r="G132" s="22">
        <f>6/60</f>
        <v>0.1</v>
      </c>
      <c r="H132" s="22"/>
      <c r="I132" s="22" t="s">
        <v>23</v>
      </c>
      <c r="J132" s="22" t="str">
        <f t="shared" si="2"/>
        <v>span</v>
      </c>
      <c r="K132" s="22" t="s">
        <v>25</v>
      </c>
      <c r="L132" s="22">
        <v>4</v>
      </c>
      <c r="M132" s="22" t="s">
        <v>515</v>
      </c>
      <c r="N132" s="22" t="s">
        <v>501</v>
      </c>
    </row>
    <row r="133" spans="1:14">
      <c r="A133" s="22" t="s">
        <v>388</v>
      </c>
      <c r="B133" s="21">
        <v>1990</v>
      </c>
      <c r="C133" s="21">
        <v>3</v>
      </c>
      <c r="D133" s="21">
        <v>9</v>
      </c>
      <c r="E133" s="21"/>
      <c r="F133" s="21"/>
      <c r="G133" s="22"/>
      <c r="H133" s="22"/>
      <c r="I133" s="22" t="s">
        <v>23</v>
      </c>
      <c r="J133" s="22" t="str">
        <f t="shared" si="2"/>
        <v>point</v>
      </c>
      <c r="K133" s="22" t="s">
        <v>25</v>
      </c>
      <c r="L133" s="22">
        <v>4</v>
      </c>
      <c r="M133" s="22" t="s">
        <v>500</v>
      </c>
      <c r="N133" s="22" t="s">
        <v>501</v>
      </c>
    </row>
    <row r="134" spans="1:14">
      <c r="A134" s="22" t="s">
        <v>388</v>
      </c>
      <c r="B134" s="21">
        <v>1998</v>
      </c>
      <c r="C134" s="21">
        <v>5</v>
      </c>
      <c r="D134" s="21">
        <v>14</v>
      </c>
      <c r="E134" s="21"/>
      <c r="F134" s="21"/>
      <c r="G134" s="22"/>
      <c r="H134" s="22"/>
      <c r="I134" s="22" t="s">
        <v>23</v>
      </c>
      <c r="J134" s="22" t="str">
        <f t="shared" si="2"/>
        <v>point</v>
      </c>
      <c r="K134" s="22" t="s">
        <v>25</v>
      </c>
      <c r="L134" s="22">
        <v>1</v>
      </c>
      <c r="M134" s="22" t="s">
        <v>516</v>
      </c>
      <c r="N134" s="22" t="s">
        <v>501</v>
      </c>
    </row>
    <row r="135" spans="1:14">
      <c r="A135" s="22" t="s">
        <v>388</v>
      </c>
      <c r="B135" s="21">
        <v>1998</v>
      </c>
      <c r="C135" s="21">
        <v>7</v>
      </c>
      <c r="D135" s="21">
        <v>30</v>
      </c>
      <c r="E135" s="21"/>
      <c r="F135" s="21"/>
      <c r="G135" s="22">
        <v>24</v>
      </c>
      <c r="H135" s="22"/>
      <c r="I135" s="22" t="s">
        <v>23</v>
      </c>
      <c r="J135" s="22" t="str">
        <f t="shared" si="2"/>
        <v>span</v>
      </c>
      <c r="K135" s="22" t="s">
        <v>25</v>
      </c>
      <c r="L135" s="22">
        <v>1</v>
      </c>
      <c r="M135" s="22" t="s">
        <v>517</v>
      </c>
      <c r="N135" s="22" t="s">
        <v>501</v>
      </c>
    </row>
    <row r="136" spans="1:14" ht="38">
      <c r="A136" s="22" t="s">
        <v>388</v>
      </c>
      <c r="B136" s="21">
        <v>1998</v>
      </c>
      <c r="C136" s="21">
        <v>10</v>
      </c>
      <c r="D136" s="21">
        <v>25</v>
      </c>
      <c r="E136" s="21">
        <v>9</v>
      </c>
      <c r="F136" s="21">
        <v>12</v>
      </c>
      <c r="G136" s="22">
        <f>6/60</f>
        <v>0.1</v>
      </c>
      <c r="H136" s="22"/>
      <c r="I136" s="22" t="s">
        <v>23</v>
      </c>
      <c r="J136" s="22" t="str">
        <f t="shared" si="2"/>
        <v>span</v>
      </c>
      <c r="K136" s="22" t="s">
        <v>25</v>
      </c>
      <c r="L136" s="22">
        <v>4</v>
      </c>
      <c r="M136" s="22" t="s">
        <v>518</v>
      </c>
      <c r="N136" s="22" t="s">
        <v>501</v>
      </c>
    </row>
    <row r="137" spans="1:14">
      <c r="A137" s="22" t="s">
        <v>388</v>
      </c>
      <c r="B137" s="21">
        <v>1999</v>
      </c>
      <c r="C137" s="21">
        <v>3</v>
      </c>
      <c r="D137" s="21">
        <v>1</v>
      </c>
      <c r="E137" s="21"/>
      <c r="F137" s="21"/>
      <c r="G137" s="22"/>
      <c r="H137" s="22"/>
      <c r="I137" s="22" t="s">
        <v>23</v>
      </c>
      <c r="J137" s="22" t="str">
        <f t="shared" si="2"/>
        <v>point</v>
      </c>
      <c r="K137" s="22" t="s">
        <v>315</v>
      </c>
      <c r="L137" s="22">
        <v>1</v>
      </c>
      <c r="M137" s="22" t="s">
        <v>519</v>
      </c>
      <c r="N137" s="22" t="s">
        <v>501</v>
      </c>
    </row>
    <row r="138" spans="1:14">
      <c r="A138" s="22" t="s">
        <v>388</v>
      </c>
      <c r="B138" s="21">
        <v>2000</v>
      </c>
      <c r="C138" s="21">
        <v>3</v>
      </c>
      <c r="D138" s="21">
        <v>12</v>
      </c>
      <c r="E138" s="21"/>
      <c r="F138" s="21"/>
      <c r="G138" s="22"/>
      <c r="H138" s="22"/>
      <c r="I138" s="22" t="s">
        <v>23</v>
      </c>
      <c r="J138" s="22" t="str">
        <f t="shared" si="2"/>
        <v>point</v>
      </c>
      <c r="K138" s="22" t="s">
        <v>315</v>
      </c>
      <c r="L138" s="22">
        <v>1</v>
      </c>
      <c r="M138" s="22" t="s">
        <v>519</v>
      </c>
      <c r="N138" s="22" t="s">
        <v>501</v>
      </c>
    </row>
    <row r="139" spans="1:14">
      <c r="A139" s="22" t="s">
        <v>388</v>
      </c>
      <c r="B139" s="21">
        <v>2000</v>
      </c>
      <c r="C139" s="21">
        <v>7</v>
      </c>
      <c r="D139" s="21">
        <v>19</v>
      </c>
      <c r="E139" s="21"/>
      <c r="F139" s="21"/>
      <c r="G139" s="22">
        <v>48</v>
      </c>
      <c r="H139" s="22"/>
      <c r="I139" s="22" t="s">
        <v>23</v>
      </c>
      <c r="J139" s="22" t="str">
        <f t="shared" si="2"/>
        <v>span</v>
      </c>
      <c r="K139" s="22" t="s">
        <v>25</v>
      </c>
      <c r="L139" s="22">
        <v>1</v>
      </c>
      <c r="M139" s="22" t="s">
        <v>520</v>
      </c>
      <c r="N139" s="22" t="s">
        <v>501</v>
      </c>
    </row>
    <row r="140" spans="1:14">
      <c r="A140" s="22" t="s">
        <v>388</v>
      </c>
      <c r="B140" s="21">
        <v>2000</v>
      </c>
      <c r="C140" s="21">
        <v>8</v>
      </c>
      <c r="D140" s="21">
        <v>7</v>
      </c>
      <c r="E140" s="21"/>
      <c r="F140" s="21"/>
      <c r="G140" s="22">
        <v>48</v>
      </c>
      <c r="H140" s="22"/>
      <c r="I140" s="22" t="s">
        <v>23</v>
      </c>
      <c r="J140" s="22" t="str">
        <f t="shared" si="2"/>
        <v>span</v>
      </c>
      <c r="K140" s="22" t="s">
        <v>25</v>
      </c>
      <c r="L140" s="22">
        <v>1</v>
      </c>
      <c r="M140" s="22" t="s">
        <v>521</v>
      </c>
      <c r="N140" s="22" t="s">
        <v>501</v>
      </c>
    </row>
    <row r="141" spans="1:14">
      <c r="A141" s="22" t="s">
        <v>388</v>
      </c>
      <c r="B141" s="21">
        <v>2000</v>
      </c>
      <c r="C141" s="21">
        <v>8</v>
      </c>
      <c r="D141" s="21">
        <v>11</v>
      </c>
      <c r="E141" s="21">
        <v>22</v>
      </c>
      <c r="F141" s="21">
        <v>47</v>
      </c>
      <c r="G141" s="22"/>
      <c r="H141" s="22"/>
      <c r="I141" s="22" t="s">
        <v>23</v>
      </c>
      <c r="J141" s="22" t="str">
        <f t="shared" si="2"/>
        <v>point</v>
      </c>
      <c r="K141" s="22" t="s">
        <v>315</v>
      </c>
      <c r="L141" s="22">
        <v>2</v>
      </c>
      <c r="M141" s="22" t="s">
        <v>522</v>
      </c>
      <c r="N141" s="22" t="s">
        <v>501</v>
      </c>
    </row>
    <row r="142" spans="1:14" ht="38">
      <c r="A142" s="22" t="s">
        <v>388</v>
      </c>
      <c r="B142" s="21">
        <v>2000</v>
      </c>
      <c r="C142" s="21">
        <v>9</v>
      </c>
      <c r="D142" s="21">
        <v>4</v>
      </c>
      <c r="E142" s="21">
        <v>22</v>
      </c>
      <c r="F142" s="21">
        <v>14</v>
      </c>
      <c r="G142" s="22">
        <f>10/60</f>
        <v>0.16666666666666666</v>
      </c>
      <c r="H142" s="22"/>
      <c r="I142" s="22" t="s">
        <v>23</v>
      </c>
      <c r="J142" s="22" t="str">
        <f t="shared" si="2"/>
        <v>span</v>
      </c>
      <c r="K142" s="22" t="s">
        <v>25</v>
      </c>
      <c r="L142" s="22">
        <v>4</v>
      </c>
      <c r="M142" s="22" t="s">
        <v>523</v>
      </c>
      <c r="N142" s="22" t="s">
        <v>501</v>
      </c>
    </row>
    <row r="143" spans="1:14">
      <c r="A143" s="22" t="s">
        <v>388</v>
      </c>
      <c r="B143" s="21">
        <v>2000</v>
      </c>
      <c r="C143" s="21">
        <v>9</v>
      </c>
      <c r="D143" s="21">
        <v>12</v>
      </c>
      <c r="E143" s="21">
        <v>22</v>
      </c>
      <c r="F143" s="21">
        <v>12</v>
      </c>
      <c r="G143" s="22">
        <f>3/60</f>
        <v>0.05</v>
      </c>
      <c r="H143" s="22"/>
      <c r="I143" s="22" t="s">
        <v>23</v>
      </c>
      <c r="J143" s="22" t="str">
        <f t="shared" si="2"/>
        <v>span</v>
      </c>
      <c r="K143" s="22" t="s">
        <v>25</v>
      </c>
      <c r="L143" s="22">
        <v>4</v>
      </c>
      <c r="M143" s="22" t="s">
        <v>524</v>
      </c>
      <c r="N143" s="22" t="s">
        <v>501</v>
      </c>
    </row>
    <row r="144" spans="1:14">
      <c r="A144" s="22" t="s">
        <v>388</v>
      </c>
      <c r="B144" s="21">
        <v>2000</v>
      </c>
      <c r="C144" s="21">
        <v>9</v>
      </c>
      <c r="D144" s="21">
        <v>28</v>
      </c>
      <c r="E144" s="21">
        <v>13</v>
      </c>
      <c r="F144" s="21">
        <v>56</v>
      </c>
      <c r="G144" s="22">
        <f>8/60</f>
        <v>0.13333333333333333</v>
      </c>
      <c r="H144" s="22"/>
      <c r="I144" s="22" t="s">
        <v>23</v>
      </c>
      <c r="J144" s="22" t="str">
        <f t="shared" si="2"/>
        <v>span</v>
      </c>
      <c r="K144" s="22" t="s">
        <v>25</v>
      </c>
      <c r="L144" s="22">
        <v>4</v>
      </c>
      <c r="M144" s="22" t="s">
        <v>525</v>
      </c>
      <c r="N144" s="22" t="s">
        <v>501</v>
      </c>
    </row>
    <row r="145" spans="1:14">
      <c r="A145" s="22" t="s">
        <v>388</v>
      </c>
      <c r="B145" s="21">
        <v>2000</v>
      </c>
      <c r="C145" s="21">
        <v>10</v>
      </c>
      <c r="D145" s="21">
        <v>24</v>
      </c>
      <c r="E145" s="21">
        <v>0</v>
      </c>
      <c r="F145" s="21">
        <v>1</v>
      </c>
      <c r="G145" s="22">
        <f>3/60</f>
        <v>0.05</v>
      </c>
      <c r="H145" s="22"/>
      <c r="I145" s="22" t="s">
        <v>23</v>
      </c>
      <c r="J145" s="22" t="str">
        <f t="shared" si="2"/>
        <v>span</v>
      </c>
      <c r="K145" s="22" t="s">
        <v>25</v>
      </c>
      <c r="L145" s="22">
        <v>4</v>
      </c>
      <c r="M145" s="22" t="s">
        <v>524</v>
      </c>
      <c r="N145" s="22" t="s">
        <v>501</v>
      </c>
    </row>
    <row r="146" spans="1:14" ht="38">
      <c r="A146" s="22" t="s">
        <v>388</v>
      </c>
      <c r="B146" s="21">
        <v>2000</v>
      </c>
      <c r="C146" s="21">
        <v>10</v>
      </c>
      <c r="D146" s="21">
        <v>28</v>
      </c>
      <c r="E146" s="21">
        <v>2</v>
      </c>
      <c r="F146" s="21">
        <v>43</v>
      </c>
      <c r="G146" s="22">
        <f>9/60</f>
        <v>0.15</v>
      </c>
      <c r="H146" s="22"/>
      <c r="I146" s="22" t="s">
        <v>23</v>
      </c>
      <c r="J146" s="22" t="str">
        <f t="shared" si="2"/>
        <v>span</v>
      </c>
      <c r="K146" s="22" t="s">
        <v>25</v>
      </c>
      <c r="L146" s="22">
        <v>4</v>
      </c>
      <c r="M146" s="22" t="s">
        <v>526</v>
      </c>
      <c r="N146" s="22" t="s">
        <v>501</v>
      </c>
    </row>
    <row r="147" spans="1:14">
      <c r="A147" s="22" t="s">
        <v>388</v>
      </c>
      <c r="B147" s="21">
        <v>2000</v>
      </c>
      <c r="C147" s="21">
        <v>11</v>
      </c>
      <c r="D147" s="21">
        <v>1</v>
      </c>
      <c r="E147" s="21"/>
      <c r="F147" s="21"/>
      <c r="G147" s="22"/>
      <c r="H147" s="22"/>
      <c r="I147" s="22" t="s">
        <v>23</v>
      </c>
      <c r="J147" s="22" t="str">
        <f t="shared" si="2"/>
        <v>point</v>
      </c>
      <c r="K147" s="22" t="s">
        <v>315</v>
      </c>
      <c r="L147" s="22">
        <v>1</v>
      </c>
      <c r="M147" s="22" t="s">
        <v>527</v>
      </c>
      <c r="N147" s="22" t="s">
        <v>501</v>
      </c>
    </row>
    <row r="148" spans="1:14">
      <c r="A148" s="22" t="s">
        <v>388</v>
      </c>
      <c r="B148" s="21">
        <v>2000</v>
      </c>
      <c r="C148" s="21">
        <v>11</v>
      </c>
      <c r="D148" s="21">
        <v>4</v>
      </c>
      <c r="E148" s="21"/>
      <c r="F148" s="21"/>
      <c r="G148" s="22"/>
      <c r="H148" s="22"/>
      <c r="I148" s="22" t="s">
        <v>23</v>
      </c>
      <c r="J148" s="22" t="str">
        <f t="shared" si="2"/>
        <v>point</v>
      </c>
      <c r="K148" s="22" t="s">
        <v>315</v>
      </c>
      <c r="L148" s="22">
        <v>1</v>
      </c>
      <c r="M148" s="22" t="s">
        <v>528</v>
      </c>
      <c r="N148" s="22" t="s">
        <v>501</v>
      </c>
    </row>
    <row r="149" spans="1:14">
      <c r="A149" s="22" t="s">
        <v>388</v>
      </c>
      <c r="B149" s="21">
        <v>2000</v>
      </c>
      <c r="C149" s="21">
        <v>11</v>
      </c>
      <c r="D149" s="21">
        <v>5</v>
      </c>
      <c r="E149" s="21"/>
      <c r="F149" s="21"/>
      <c r="G149" s="22"/>
      <c r="H149" s="22"/>
      <c r="I149" s="22" t="s">
        <v>23</v>
      </c>
      <c r="J149" s="22" t="str">
        <f t="shared" si="2"/>
        <v>point</v>
      </c>
      <c r="K149" s="22" t="s">
        <v>315</v>
      </c>
      <c r="L149" s="22">
        <v>1</v>
      </c>
      <c r="M149" s="22" t="s">
        <v>529</v>
      </c>
      <c r="N149" s="22" t="s">
        <v>501</v>
      </c>
    </row>
    <row r="150" spans="1:14" ht="38">
      <c r="A150" s="22" t="s">
        <v>388</v>
      </c>
      <c r="B150" s="21">
        <v>2000</v>
      </c>
      <c r="C150" s="21">
        <v>11</v>
      </c>
      <c r="D150" s="21">
        <v>8</v>
      </c>
      <c r="E150" s="21">
        <v>7</v>
      </c>
      <c r="F150" s="21">
        <v>38</v>
      </c>
      <c r="G150" s="22">
        <f>9/60</f>
        <v>0.15</v>
      </c>
      <c r="H150" s="22"/>
      <c r="I150" s="22" t="s">
        <v>23</v>
      </c>
      <c r="J150" s="22" t="str">
        <f t="shared" si="2"/>
        <v>span</v>
      </c>
      <c r="K150" s="22" t="s">
        <v>25</v>
      </c>
      <c r="L150" s="22">
        <v>4</v>
      </c>
      <c r="M150" s="22" t="s">
        <v>530</v>
      </c>
      <c r="N150" s="22" t="s">
        <v>501</v>
      </c>
    </row>
    <row r="151" spans="1:14">
      <c r="A151" s="22" t="s">
        <v>388</v>
      </c>
      <c r="B151" s="21">
        <v>2001</v>
      </c>
      <c r="C151" s="21">
        <v>1</v>
      </c>
      <c r="D151" s="21">
        <v>17</v>
      </c>
      <c r="E151" s="21">
        <v>13</v>
      </c>
      <c r="F151" s="21">
        <v>29</v>
      </c>
      <c r="G151" s="22">
        <f>1/60</f>
        <v>1.6666666666666666E-2</v>
      </c>
      <c r="H151" s="22"/>
      <c r="I151" s="22" t="s">
        <v>23</v>
      </c>
      <c r="J151" s="22" t="str">
        <f t="shared" si="2"/>
        <v>span</v>
      </c>
      <c r="K151" s="22" t="s">
        <v>315</v>
      </c>
      <c r="L151" s="22">
        <v>1</v>
      </c>
      <c r="M151" s="22" t="s">
        <v>531</v>
      </c>
      <c r="N151" s="22" t="s">
        <v>501</v>
      </c>
    </row>
    <row r="152" spans="1:14" ht="38">
      <c r="A152" s="22" t="s">
        <v>388</v>
      </c>
      <c r="B152" s="21">
        <v>2002</v>
      </c>
      <c r="C152" s="21">
        <v>2</v>
      </c>
      <c r="D152" s="21">
        <v>19</v>
      </c>
      <c r="E152" s="21"/>
      <c r="F152" s="21"/>
      <c r="G152" s="22">
        <f>30*24</f>
        <v>720</v>
      </c>
      <c r="H152" s="22"/>
      <c r="I152" s="22" t="s">
        <v>23</v>
      </c>
      <c r="J152" s="22" t="str">
        <f t="shared" si="2"/>
        <v>span</v>
      </c>
      <c r="K152" s="22" t="s">
        <v>25</v>
      </c>
      <c r="L152" s="22">
        <v>2</v>
      </c>
      <c r="M152" s="22" t="s">
        <v>532</v>
      </c>
      <c r="N152" s="22" t="s">
        <v>501</v>
      </c>
    </row>
    <row r="153" spans="1:14">
      <c r="A153" s="22" t="s">
        <v>388</v>
      </c>
      <c r="B153" s="21">
        <v>2017</v>
      </c>
      <c r="C153" s="21">
        <v>11</v>
      </c>
      <c r="D153" s="21">
        <v>26</v>
      </c>
      <c r="E153" s="21"/>
      <c r="F153" s="21"/>
      <c r="G153" s="22"/>
      <c r="H153" s="22"/>
      <c r="I153" s="22" t="s">
        <v>23</v>
      </c>
      <c r="J153" s="22" t="str">
        <f t="shared" si="2"/>
        <v>point</v>
      </c>
      <c r="K153" s="22" t="s">
        <v>315</v>
      </c>
      <c r="L153" s="22">
        <v>1</v>
      </c>
      <c r="M153" s="22" t="s">
        <v>533</v>
      </c>
      <c r="N153" s="22" t="s">
        <v>501</v>
      </c>
    </row>
  </sheetData>
  <phoneticPr fontId="1"/>
  <conditionalFormatting sqref="L1">
    <cfRule type="colorScale" priority="1">
      <colorScale>
        <cfvo type="min"/>
        <cfvo type="percentile" val="50"/>
        <cfvo type="max"/>
        <color rgb="FF63BE7B"/>
        <color rgb="FFFFEB84"/>
        <color rgb="FFF8696B"/>
      </colorScale>
    </cfRule>
    <cfRule type="colorScale" priority="2">
      <colorScale>
        <cfvo type="min"/>
        <cfvo type="percentile" val="50"/>
        <cfvo type="max"/>
        <color rgb="FF63BE7B"/>
        <color rgb="FFFFEB84"/>
        <color rgb="FFF8696B"/>
      </colorScale>
    </cfRule>
    <cfRule type="colorScale" priority="3">
      <colorScale>
        <cfvo type="min"/>
        <cfvo type="percentile" val="50"/>
        <cfvo type="max"/>
        <color rgb="FF63BE7B"/>
        <color rgb="FFFFEB84"/>
        <color rgb="FFF8696B"/>
      </colorScale>
    </cfRule>
  </conditionalFormatting>
  <conditionalFormatting sqref="L2:L31">
    <cfRule type="colorScale" priority="15">
      <colorScale>
        <cfvo type="min"/>
        <cfvo type="percentile" val="50"/>
        <cfvo type="max"/>
        <color rgb="FF63BE7B"/>
        <color rgb="FFFFEB84"/>
        <color rgb="FFF8696B"/>
      </colorScale>
    </cfRule>
    <cfRule type="colorScale" priority="16">
      <colorScale>
        <cfvo type="min"/>
        <cfvo type="percentile" val="50"/>
        <cfvo type="max"/>
        <color rgb="FF63BE7B"/>
        <color rgb="FFFFEB84"/>
        <color rgb="FFF8696B"/>
      </colorScale>
    </cfRule>
    <cfRule type="colorScale" priority="17">
      <colorScale>
        <cfvo type="min"/>
        <cfvo type="percentile" val="50"/>
        <cfvo type="max"/>
        <color rgb="FF63BE7B"/>
        <color rgb="FFFFEB84"/>
        <color rgb="FFF8696B"/>
      </colorScale>
    </cfRule>
  </conditionalFormatting>
  <conditionalFormatting sqref="L2:L153">
    <cfRule type="colorScale" priority="116">
      <colorScale>
        <cfvo type="min"/>
        <cfvo type="percentile" val="50"/>
        <cfvo type="max"/>
        <color rgb="FF63BE7B"/>
        <color rgb="FFFFEB84"/>
        <color rgb="FFF8696B"/>
      </colorScale>
    </cfRule>
  </conditionalFormatting>
  <conditionalFormatting sqref="L32:L94">
    <cfRule type="colorScale" priority="21">
      <colorScale>
        <cfvo type="min"/>
        <cfvo type="percentile" val="50"/>
        <cfvo type="max"/>
        <color rgb="FF63BE7B"/>
        <color rgb="FFFFEB84"/>
        <color rgb="FFF8696B"/>
      </colorScale>
    </cfRule>
    <cfRule type="colorScale" priority="22">
      <colorScale>
        <cfvo type="min"/>
        <cfvo type="percentile" val="50"/>
        <cfvo type="max"/>
        <color rgb="FF63BE7B"/>
        <color rgb="FFFFEB84"/>
        <color rgb="FFF8696B"/>
      </colorScale>
    </cfRule>
    <cfRule type="colorScale" priority="23">
      <colorScale>
        <cfvo type="min"/>
        <cfvo type="percentile" val="50"/>
        <cfvo type="max"/>
        <color rgb="FF63BE7B"/>
        <color rgb="FFFFEB84"/>
        <color rgb="FFF8696B"/>
      </colorScale>
    </cfRule>
  </conditionalFormatting>
  <conditionalFormatting sqref="L95:L153">
    <cfRule type="colorScale" priority="18">
      <colorScale>
        <cfvo type="min"/>
        <cfvo type="percentile" val="50"/>
        <cfvo type="max"/>
        <color rgb="FF63BE7B"/>
        <color rgb="FFFFEB84"/>
        <color rgb="FFF8696B"/>
      </colorScale>
    </cfRule>
    <cfRule type="colorScale" priority="19">
      <colorScale>
        <cfvo type="min"/>
        <cfvo type="percentile" val="50"/>
        <cfvo type="max"/>
        <color rgb="FF63BE7B"/>
        <color rgb="FFFFEB84"/>
        <color rgb="FFF8696B"/>
      </colorScale>
    </cfRule>
    <cfRule type="colorScale" priority="20">
      <colorScale>
        <cfvo type="min"/>
        <cfvo type="percentile" val="50"/>
        <cfvo type="max"/>
        <color rgb="FF63BE7B"/>
        <color rgb="FFFFEB84"/>
        <color rgb="FFF8696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12</vt:i4>
      </vt:variant>
    </vt:vector>
  </HeadingPairs>
  <TitlesOfParts>
    <vt:vector size="12" baseType="lpstr">
      <vt:lpstr>各項目について</vt:lpstr>
      <vt:lpstr>フンガトンガ2022</vt:lpstr>
      <vt:lpstr>福徳岡ノ場2021</vt:lpstr>
      <vt:lpstr>アグン2017</vt:lpstr>
      <vt:lpstr>クラカタウ2018</vt:lpstr>
      <vt:lpstr>ラバウル1994</vt:lpstr>
      <vt:lpstr>アグン1963</vt:lpstr>
      <vt:lpstr>ベズイミアニ1955</vt:lpstr>
      <vt:lpstr>北海道駒ケ岳1929</vt:lpstr>
      <vt:lpstr>浅間山天明噴火1783</vt:lpstr>
      <vt:lpstr>ワイナプチナ1600</vt:lpstr>
      <vt:lpstr>ヴェスヴィウス西暦79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池上郁彦</dc:creator>
  <cp:lastModifiedBy>Shinji Takarada</cp:lastModifiedBy>
  <dcterms:created xsi:type="dcterms:W3CDTF">2024-08-08T06:03:02Z</dcterms:created>
  <dcterms:modified xsi:type="dcterms:W3CDTF">2025-01-08T03:30:42Z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c55989-3c9e-4466-8514-eac6f80f6373_Enabled">
    <vt:lpwstr>true</vt:lpwstr>
  </property>
  <property fmtid="{D5CDD505-2E9C-101B-9397-08002B2CF9AE}" pid="3" name="MSIP_Label_ddc55989-3c9e-4466-8514-eac6f80f6373_SetDate">
    <vt:lpwstr>2024-12-18T03:40:26Z</vt:lpwstr>
  </property>
  <property fmtid="{D5CDD505-2E9C-101B-9397-08002B2CF9AE}" pid="4" name="MSIP_Label_ddc55989-3c9e-4466-8514-eac6f80f6373_Method">
    <vt:lpwstr>Privileged</vt:lpwstr>
  </property>
  <property fmtid="{D5CDD505-2E9C-101B-9397-08002B2CF9AE}" pid="5" name="MSIP_Label_ddc55989-3c9e-4466-8514-eac6f80f6373_Name">
    <vt:lpwstr>ddc55989-3c9e-4466-8514-eac6f80f6373</vt:lpwstr>
  </property>
  <property fmtid="{D5CDD505-2E9C-101B-9397-08002B2CF9AE}" pid="6" name="MSIP_Label_ddc55989-3c9e-4466-8514-eac6f80f6373_SiteId">
    <vt:lpwstr>18a7fec8-652f-409b-8369-272d9ce80620</vt:lpwstr>
  </property>
  <property fmtid="{D5CDD505-2E9C-101B-9397-08002B2CF9AE}" pid="7" name="MSIP_Label_ddc55989-3c9e-4466-8514-eac6f80f6373_ActionId">
    <vt:lpwstr>d5d3ebfa-e1ed-4f25-b3f8-c2bbe7663861</vt:lpwstr>
  </property>
  <property fmtid="{D5CDD505-2E9C-101B-9397-08002B2CF9AE}" pid="8" name="MSIP_Label_ddc55989-3c9e-4466-8514-eac6f80f6373_ContentBits">
    <vt:lpwstr>0</vt:lpwstr>
  </property>
</Properties>
</file>